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Griego\Documents\2020-2021 Tax Year\"/>
    </mc:Choice>
  </mc:AlternateContent>
  <xr:revisionPtr revIDLastSave="0" documentId="13_ncr:1_{33B8DC67-6A7D-4896-89E7-A565BE40CC2B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Sheet2 (2)" sheetId="5" r:id="rId1"/>
    <sheet name="2015-2016" sheetId="4" r:id="rId2"/>
    <sheet name="2014-2015" sheetId="1" r:id="rId3"/>
    <sheet name="Sheet2" sheetId="2" r:id="rId4"/>
    <sheet name="Sheet3" sheetId="3" r:id="rId5"/>
    <sheet name="Sheet3 (2)" sheetId="6" r:id="rId6"/>
  </sheets>
  <calcPr calcId="191028"/>
</workbook>
</file>

<file path=xl/calcChain.xml><?xml version="1.0" encoding="utf-8"?>
<calcChain xmlns="http://schemas.openxmlformats.org/spreadsheetml/2006/main">
  <c r="C92" i="5" l="1"/>
  <c r="E92" i="5" l="1"/>
  <c r="E286" i="5"/>
  <c r="C183" i="5" l="1"/>
  <c r="C39" i="5" l="1"/>
  <c r="E39" i="5"/>
  <c r="C286" i="5" l="1"/>
  <c r="C269" i="5"/>
  <c r="E269" i="5"/>
  <c r="C253" i="5"/>
  <c r="E253" i="5"/>
  <c r="C244" i="5"/>
  <c r="E244" i="5"/>
  <c r="C213" i="5"/>
  <c r="E213" i="5"/>
  <c r="E183" i="5"/>
  <c r="C165" i="5"/>
  <c r="E165" i="5"/>
  <c r="C135" i="5"/>
  <c r="E135" i="5"/>
  <c r="C61" i="5"/>
  <c r="E61" i="5"/>
  <c r="C48" i="5"/>
  <c r="E48" i="5"/>
  <c r="C25" i="5"/>
  <c r="E25" i="5"/>
  <c r="C13" i="5"/>
  <c r="E13" i="5"/>
  <c r="E293" i="5" l="1"/>
  <c r="E63" i="5"/>
  <c r="C293" i="5"/>
  <c r="C63" i="5"/>
  <c r="E285" i="2"/>
  <c r="E268" i="2"/>
  <c r="E252" i="2"/>
  <c r="E243" i="2"/>
  <c r="E212" i="2"/>
  <c r="E182" i="2"/>
  <c r="E164" i="2"/>
  <c r="E134" i="2"/>
  <c r="E91" i="2"/>
  <c r="E60" i="2"/>
  <c r="E47" i="2"/>
  <c r="E38" i="2"/>
  <c r="E25" i="2"/>
  <c r="E13" i="2"/>
  <c r="C285" i="2"/>
  <c r="C268" i="2"/>
  <c r="C252" i="2"/>
  <c r="C243" i="2"/>
  <c r="C212" i="2"/>
  <c r="C182" i="2"/>
  <c r="C164" i="2"/>
  <c r="C134" i="2"/>
  <c r="C91" i="2"/>
  <c r="C60" i="2"/>
  <c r="C47" i="2"/>
  <c r="C38" i="2"/>
  <c r="C25" i="2"/>
  <c r="C13" i="2"/>
  <c r="I285" i="2"/>
  <c r="G285" i="2"/>
  <c r="I268" i="2"/>
  <c r="G268" i="2"/>
  <c r="I252" i="2"/>
  <c r="G252" i="2"/>
  <c r="I243" i="2"/>
  <c r="G243" i="2"/>
  <c r="I212" i="2"/>
  <c r="G212" i="2"/>
  <c r="I182" i="2"/>
  <c r="G182" i="2"/>
  <c r="I164" i="2"/>
  <c r="G164" i="2"/>
  <c r="I134" i="2"/>
  <c r="G134" i="2"/>
  <c r="I91" i="2"/>
  <c r="G91" i="2"/>
  <c r="I60" i="2"/>
  <c r="G60" i="2"/>
  <c r="I47" i="2"/>
  <c r="G47" i="2"/>
  <c r="I38" i="2"/>
  <c r="G38" i="2"/>
  <c r="I25" i="2"/>
  <c r="G25" i="2"/>
  <c r="I13" i="2"/>
  <c r="G13" i="2"/>
  <c r="E292" i="2" l="1"/>
  <c r="C295" i="5"/>
  <c r="C62" i="2"/>
  <c r="E62" i="2"/>
  <c r="E295" i="5"/>
  <c r="E299" i="5" s="1"/>
  <c r="I292" i="2"/>
  <c r="I62" i="2"/>
  <c r="G292" i="2"/>
  <c r="G62" i="2"/>
  <c r="I164" i="4"/>
  <c r="E285" i="4"/>
  <c r="E268" i="4"/>
  <c r="E252" i="4"/>
  <c r="E243" i="4"/>
  <c r="E212" i="4"/>
  <c r="E182" i="4"/>
  <c r="E164" i="4"/>
  <c r="E134" i="4"/>
  <c r="E91" i="4"/>
  <c r="E60" i="4"/>
  <c r="E47" i="4"/>
  <c r="E38" i="4"/>
  <c r="E25" i="4"/>
  <c r="E13" i="4"/>
  <c r="C268" i="4"/>
  <c r="I285" i="4"/>
  <c r="I268" i="4"/>
  <c r="I252" i="4"/>
  <c r="I243" i="4"/>
  <c r="I212" i="4"/>
  <c r="I182" i="4"/>
  <c r="I134" i="4"/>
  <c r="G285" i="4"/>
  <c r="G268" i="4"/>
  <c r="G252" i="4"/>
  <c r="G134" i="4"/>
  <c r="G164" i="4"/>
  <c r="G243" i="4"/>
  <c r="G212" i="4"/>
  <c r="G182" i="4"/>
  <c r="I91" i="4"/>
  <c r="G91" i="4"/>
  <c r="C285" i="4"/>
  <c r="C252" i="4"/>
  <c r="C243" i="4"/>
  <c r="C212" i="4"/>
  <c r="C182" i="4"/>
  <c r="C164" i="4"/>
  <c r="C134" i="4"/>
  <c r="C91" i="4"/>
  <c r="C60" i="4"/>
  <c r="C47" i="4"/>
  <c r="C38" i="4"/>
  <c r="C25" i="4"/>
  <c r="I38" i="4"/>
  <c r="G38" i="4"/>
  <c r="I13" i="4"/>
  <c r="G13" i="4"/>
  <c r="G25" i="4"/>
  <c r="I25" i="4"/>
  <c r="I60" i="4"/>
  <c r="G60" i="4"/>
  <c r="G47" i="4"/>
  <c r="I47" i="4"/>
  <c r="I268" i="1"/>
  <c r="I252" i="1"/>
  <c r="I182" i="1"/>
  <c r="I91" i="1"/>
  <c r="I233" i="1"/>
  <c r="I124" i="1"/>
  <c r="I102" i="1"/>
  <c r="G243" i="1"/>
  <c r="G164" i="1"/>
  <c r="G252" i="1"/>
  <c r="G212" i="1"/>
  <c r="G182" i="1"/>
  <c r="G134" i="1"/>
  <c r="G91" i="1"/>
  <c r="G60" i="1"/>
  <c r="G47" i="1"/>
  <c r="G38" i="1"/>
  <c r="G25" i="1"/>
  <c r="G13" i="1"/>
  <c r="E134" i="1"/>
  <c r="C134" i="1"/>
  <c r="E182" i="1"/>
  <c r="C182" i="1"/>
  <c r="E164" i="1"/>
  <c r="C164" i="1"/>
  <c r="E91" i="1"/>
  <c r="C91" i="1"/>
  <c r="I157" i="1"/>
  <c r="I149" i="1"/>
  <c r="I200" i="1"/>
  <c r="I192" i="1"/>
  <c r="I221" i="1"/>
  <c r="I283" i="1"/>
  <c r="I285" i="1" s="1"/>
  <c r="C285" i="1"/>
  <c r="E212" i="1"/>
  <c r="C212" i="1"/>
  <c r="C268" i="1"/>
  <c r="C252" i="1"/>
  <c r="C243" i="1"/>
  <c r="E268" i="1"/>
  <c r="E285" i="1"/>
  <c r="E252" i="1"/>
  <c r="E243" i="1"/>
  <c r="C60" i="1"/>
  <c r="C47" i="1"/>
  <c r="C38" i="1"/>
  <c r="C25" i="1"/>
  <c r="C13" i="1"/>
  <c r="I60" i="1"/>
  <c r="I47" i="1"/>
  <c r="I38" i="1"/>
  <c r="I13" i="1"/>
  <c r="I25" i="1"/>
  <c r="E60" i="1"/>
  <c r="E38" i="1"/>
  <c r="E25" i="1"/>
  <c r="E13" i="1"/>
  <c r="E294" i="2" l="1"/>
  <c r="I243" i="1"/>
  <c r="I164" i="1"/>
  <c r="I291" i="4"/>
  <c r="I212" i="1"/>
  <c r="I134" i="1"/>
  <c r="E62" i="4"/>
  <c r="I294" i="2"/>
  <c r="G294" i="2"/>
  <c r="G62" i="1"/>
  <c r="G291" i="4"/>
  <c r="C62" i="4"/>
  <c r="I62" i="4"/>
  <c r="G62" i="4"/>
  <c r="G290" i="1"/>
  <c r="C62" i="1"/>
  <c r="E62" i="1"/>
  <c r="C290" i="1"/>
  <c r="E290" i="1"/>
  <c r="I62" i="1"/>
  <c r="G293" i="4" l="1"/>
  <c r="I293" i="4"/>
  <c r="G292" i="1"/>
  <c r="G296" i="1" s="1"/>
  <c r="E292" i="1"/>
  <c r="C292" i="1"/>
  <c r="I290" i="1"/>
  <c r="I292" i="1" s="1"/>
</calcChain>
</file>

<file path=xl/sharedStrings.xml><?xml version="1.0" encoding="utf-8"?>
<sst xmlns="http://schemas.openxmlformats.org/spreadsheetml/2006/main" count="1143" uniqueCount="241">
  <si>
    <t>REVENUES</t>
  </si>
  <si>
    <t>2019-2020</t>
  </si>
  <si>
    <t>2020-2021</t>
  </si>
  <si>
    <t>Budget</t>
  </si>
  <si>
    <t>Proposed</t>
  </si>
  <si>
    <t>Taxes and Fees</t>
  </si>
  <si>
    <t>3101 Ad Valorem</t>
  </si>
  <si>
    <t xml:space="preserve"> </t>
  </si>
  <si>
    <t>3102 Tax Penalty &amp; Intererst</t>
  </si>
  <si>
    <t>3110 City Sales Tax</t>
  </si>
  <si>
    <t>3120 Court Fines/Fees</t>
  </si>
  <si>
    <t>3121 E.D. Corp.</t>
  </si>
  <si>
    <t>Total Taxes and Fees</t>
  </si>
  <si>
    <t>City Services</t>
  </si>
  <si>
    <t>3201 Ambulance Revenue</t>
  </si>
  <si>
    <t>3202 Fire Department</t>
  </si>
  <si>
    <t>3203 Sanitation</t>
  </si>
  <si>
    <t>3204 Sanitation Tax</t>
  </si>
  <si>
    <t>3205 Community Center</t>
  </si>
  <si>
    <t>3206 Mosquito Spraying</t>
  </si>
  <si>
    <t>3210 Dump Clean-up</t>
  </si>
  <si>
    <t>Total City Services</t>
  </si>
  <si>
    <t>Water &amp; Sewer</t>
  </si>
  <si>
    <t>3301 Water</t>
  </si>
  <si>
    <t>3302 Sewer</t>
  </si>
  <si>
    <t>3303 Water &amp; Sewer Taps</t>
  </si>
  <si>
    <t>3305 Service Charges</t>
  </si>
  <si>
    <t>3306 Unapplied Credit</t>
  </si>
  <si>
    <t>3309 Penalties</t>
  </si>
  <si>
    <t>3310 Water/Sewer Capital</t>
  </si>
  <si>
    <t>Total Water &amp; Sewer</t>
  </si>
  <si>
    <t>Franchise Taxes</t>
  </si>
  <si>
    <t>3403 Atmos Energy</t>
  </si>
  <si>
    <t>3404 Telecommunications</t>
  </si>
  <si>
    <t>3405 Xcel Energy</t>
  </si>
  <si>
    <t>3406 Aerocare</t>
  </si>
  <si>
    <t>Total Franchise Taxes</t>
  </si>
  <si>
    <t>Miscellaneous</t>
  </si>
  <si>
    <t>3501 Building Permits</t>
  </si>
  <si>
    <t>3502 Insurance Claims</t>
  </si>
  <si>
    <t>3503 Rent</t>
  </si>
  <si>
    <t>3504 Miscellaneous Sales</t>
  </si>
  <si>
    <t>3505 Code Enforcement</t>
  </si>
  <si>
    <t>3508 Law Enf. SDS/EDUC</t>
  </si>
  <si>
    <t>3509 Grants</t>
  </si>
  <si>
    <t>3510 Interest on C.D.</t>
  </si>
  <si>
    <t>Total Miscellaneous</t>
  </si>
  <si>
    <t xml:space="preserve">  </t>
  </si>
  <si>
    <t>TOTAL REVENUES</t>
  </si>
  <si>
    <t>EXPENDITURES</t>
  </si>
  <si>
    <t>Ambulance</t>
  </si>
  <si>
    <t>4101 CEU Hours</t>
  </si>
  <si>
    <t>4102 Repairs/Maint.</t>
  </si>
  <si>
    <t>4103 Supplies</t>
  </si>
  <si>
    <t>4104 Billing Service</t>
  </si>
  <si>
    <t>4105 Ext. Amb. Service</t>
  </si>
  <si>
    <t>4106 EMT Pay</t>
  </si>
  <si>
    <t>4107 Director's Pay</t>
  </si>
  <si>
    <t>4108 Prof. Liability Service</t>
  </si>
  <si>
    <t>4109 Comm. Prop. Ins.</t>
  </si>
  <si>
    <t>4110 Comm. Auto Ins.</t>
  </si>
  <si>
    <t>4111 Insurance-w/comp</t>
  </si>
  <si>
    <t>4112 Fuel</t>
  </si>
  <si>
    <t>4113 Utilities</t>
  </si>
  <si>
    <t>4114 Office Supplies</t>
  </si>
  <si>
    <t>4116 Transport Meals</t>
  </si>
  <si>
    <t>Total Ambulance</t>
  </si>
  <si>
    <t>City Office</t>
  </si>
  <si>
    <t>4200 Aerocare</t>
  </si>
  <si>
    <t>4201 Audit</t>
  </si>
  <si>
    <t>4202 C.D. Investment</t>
  </si>
  <si>
    <t>4203 Community Center</t>
  </si>
  <si>
    <t>4204 Election</t>
  </si>
  <si>
    <t>4205 Atmos Energy</t>
  </si>
  <si>
    <t>4206 Extra Help - Ct. Clerk</t>
  </si>
  <si>
    <t>4207 Fica Taxes - City's Part</t>
  </si>
  <si>
    <t>4208 Other Insurance</t>
  </si>
  <si>
    <t>4209 Legal Service</t>
  </si>
  <si>
    <t>4211 Meals/Refreshments</t>
  </si>
  <si>
    <t>4212 Memberships/Dues</t>
  </si>
  <si>
    <t>4213 Miscellaneous</t>
  </si>
  <si>
    <t>4214 Office Supplies/Equip</t>
  </si>
  <si>
    <t>4215 Unit # 1</t>
  </si>
  <si>
    <t>4216 Postage</t>
  </si>
  <si>
    <t>4217 Printing/Publicity</t>
  </si>
  <si>
    <t>4218 Repair/Maintenance</t>
  </si>
  <si>
    <t>4219 Returned Checks</t>
  </si>
  <si>
    <t>4220 Salaries</t>
  </si>
  <si>
    <t>4221 Long/Life/Std</t>
  </si>
  <si>
    <t>4222 Travel/Car Allowance</t>
  </si>
  <si>
    <t>4223 Xcel Energy</t>
  </si>
  <si>
    <t>4224 Tax Appraisal Dist.</t>
  </si>
  <si>
    <t>4225 Telephone</t>
  </si>
  <si>
    <t>4226 Retirement - City's Part</t>
  </si>
  <si>
    <t>4227 Code Enforcement</t>
  </si>
  <si>
    <t>4228 Note Payment</t>
  </si>
  <si>
    <t>4229 Economic Dev. Corp</t>
  </si>
  <si>
    <t>4230 Utilities-Other</t>
  </si>
  <si>
    <t>4231 Health Insurance</t>
  </si>
  <si>
    <t>4232 Insurance-w/comp</t>
  </si>
  <si>
    <t>4233 Insurance-Property</t>
  </si>
  <si>
    <t xml:space="preserve">4234 Insurance - Auto </t>
  </si>
  <si>
    <t>Total City Office</t>
  </si>
  <si>
    <t>Public Works - Service</t>
  </si>
  <si>
    <t>4301 Animal Control</t>
  </si>
  <si>
    <t>4302 Shop &amp; Equip.</t>
  </si>
  <si>
    <t>4303 Clean Up</t>
  </si>
  <si>
    <t>4304 Salaries</t>
  </si>
  <si>
    <t>4305 Chemicals/Insecticides</t>
  </si>
  <si>
    <t>4306 Salary - Manager</t>
  </si>
  <si>
    <t>4307 Fica - City's Part</t>
  </si>
  <si>
    <t>4309 Southwestern Pub. Ser.</t>
  </si>
  <si>
    <t>4310 Street Repair-Maint.</t>
  </si>
  <si>
    <t>4312 Tractor &amp; Grader</t>
  </si>
  <si>
    <t>4313 Sanitation</t>
  </si>
  <si>
    <t>4314 Park Maintenance</t>
  </si>
  <si>
    <t>4315 Street Pav. Cap. Fund</t>
  </si>
  <si>
    <t>4316 Insurance/Property</t>
  </si>
  <si>
    <t>4326 Retirement-City's Part</t>
  </si>
  <si>
    <t>4331 Health Insurance</t>
  </si>
  <si>
    <t>4332 Fuel</t>
  </si>
  <si>
    <t>4333 Insurance/w-comp</t>
  </si>
  <si>
    <t>4334 Insurance/Auto</t>
  </si>
  <si>
    <t>4335 Traffic Signage</t>
  </si>
  <si>
    <t>Total Public Works Service</t>
  </si>
  <si>
    <t>Fire Department</t>
  </si>
  <si>
    <t>4401 Contingencies</t>
  </si>
  <si>
    <t>4402 Equipment</t>
  </si>
  <si>
    <t>4403 Repair/Maintenance</t>
  </si>
  <si>
    <t>4404 Fire Station</t>
  </si>
  <si>
    <t>4405 Merit Pay</t>
  </si>
  <si>
    <t>4406 Insurance/w-Comp</t>
  </si>
  <si>
    <t>4407 Fuel</t>
  </si>
  <si>
    <t>4408 Insurance/Property</t>
  </si>
  <si>
    <t>4409 Insurance/Auto</t>
  </si>
  <si>
    <t>Total Fire Department</t>
  </si>
  <si>
    <t>Police Department</t>
  </si>
  <si>
    <t>4501 Cars/Repairs</t>
  </si>
  <si>
    <t>4503 Extra Help</t>
  </si>
  <si>
    <t>4504 Office Eq./Supplies</t>
  </si>
  <si>
    <t>4505 Radio/Radio Repair</t>
  </si>
  <si>
    <t>4506 Salaries</t>
  </si>
  <si>
    <t>4507 Fica-City's Part</t>
  </si>
  <si>
    <t>4508 Law Enf. SDS/EDU</t>
  </si>
  <si>
    <t>4509 State's Ct. Fees</t>
  </si>
  <si>
    <t>4510 Telephone</t>
  </si>
  <si>
    <t>4511 Testing/Fees</t>
  </si>
  <si>
    <t>4512 Confidential Inf. Pay</t>
  </si>
  <si>
    <t>4513 Uniforms</t>
  </si>
  <si>
    <t>4514 Insurance/Auto</t>
  </si>
  <si>
    <t>4526 Retirement - City's Part</t>
  </si>
  <si>
    <t>4531 Health Insurance</t>
  </si>
  <si>
    <t xml:space="preserve">4532 Fuel </t>
  </si>
  <si>
    <t>4533 Insurance/W-Comp</t>
  </si>
  <si>
    <t>4534 Insurance Other</t>
  </si>
  <si>
    <t>4535 Equipment</t>
  </si>
  <si>
    <t>4536 Tires</t>
  </si>
  <si>
    <t>Total Police Department</t>
  </si>
  <si>
    <t>Water/Sewer Department</t>
  </si>
  <si>
    <t>4601 Backhoe</t>
  </si>
  <si>
    <t>4603 Electricity</t>
  </si>
  <si>
    <t>4604 Salaries</t>
  </si>
  <si>
    <t>4605 Schools/Tests</t>
  </si>
  <si>
    <t>4606 Laundry</t>
  </si>
  <si>
    <t>4607 Fica taxes - City's Part</t>
  </si>
  <si>
    <t>4608 Salary - Asst. Director</t>
  </si>
  <si>
    <t>4609 Vehicles</t>
  </si>
  <si>
    <t>4610 Engineering/Testing</t>
  </si>
  <si>
    <t>4611 Permits/Fees</t>
  </si>
  <si>
    <t>4612 Water/Sewer Supplies</t>
  </si>
  <si>
    <t>4613 Water Wells</t>
  </si>
  <si>
    <t>4614 Water/Sewer Cap. Fund</t>
  </si>
  <si>
    <t>4615 Water Billing Lease</t>
  </si>
  <si>
    <t xml:space="preserve"> Encode </t>
  </si>
  <si>
    <t>4616 Water System Repairs</t>
  </si>
  <si>
    <t>4620 Depreciation Expense</t>
  </si>
  <si>
    <t>4621 Insurance/w-comp</t>
  </si>
  <si>
    <t>4626 Retirement - City's Part</t>
  </si>
  <si>
    <t>4631 Health Insurance</t>
  </si>
  <si>
    <t>4632 Insurance/Property</t>
  </si>
  <si>
    <t>4633 Insurance/Auto</t>
  </si>
  <si>
    <t>4634 Fuel</t>
  </si>
  <si>
    <t>Total Water/Sewer Dept.</t>
  </si>
  <si>
    <t>Library</t>
  </si>
  <si>
    <t>4701 Annual Stipend</t>
  </si>
  <si>
    <t>4702 Utilities</t>
  </si>
  <si>
    <t>4703 Insurance</t>
  </si>
  <si>
    <t>4704 Repair/Maintenance</t>
  </si>
  <si>
    <t>Total Library</t>
  </si>
  <si>
    <t>Municipal Court</t>
  </si>
  <si>
    <t>4901 Municipal Judge</t>
  </si>
  <si>
    <t>4902 Municipal Prosecutor</t>
  </si>
  <si>
    <t>4903 Court Technology</t>
  </si>
  <si>
    <t>4904 Court Security</t>
  </si>
  <si>
    <t>4905 Books/Periodicals</t>
  </si>
  <si>
    <t>4906 Office Supplies/Eq.</t>
  </si>
  <si>
    <t>4907 Travel Expenses</t>
  </si>
  <si>
    <t>4908 Telephone</t>
  </si>
  <si>
    <t>4909 Insurance</t>
  </si>
  <si>
    <t>4910 Continuing Education</t>
  </si>
  <si>
    <t>4911 Miscellaneous</t>
  </si>
  <si>
    <t>Total Municipal Court</t>
  </si>
  <si>
    <t>Collection Station</t>
  </si>
  <si>
    <t>5001 Electricity</t>
  </si>
  <si>
    <t>5002 Disposal Fees</t>
  </si>
  <si>
    <t>5003 Summer Lab.</t>
  </si>
  <si>
    <t>5004 Tire Disposal Fees</t>
  </si>
  <si>
    <t>5005 Maintenance</t>
  </si>
  <si>
    <t>5006 Signage</t>
  </si>
  <si>
    <t>5007 Misc.&amp; w/comp</t>
  </si>
  <si>
    <t>5008 Fica - City's Part</t>
  </si>
  <si>
    <t>Total Collection Station</t>
  </si>
  <si>
    <t>6001 Contingencies</t>
  </si>
  <si>
    <t>6002  Leased Equip.</t>
  </si>
  <si>
    <t>6003 Merit,cert,col</t>
  </si>
  <si>
    <t>6004 EMS Package</t>
  </si>
  <si>
    <t>Total Expenditures</t>
  </si>
  <si>
    <t>Budget Balance</t>
  </si>
  <si>
    <t>Approved Reserve Spending</t>
  </si>
  <si>
    <t>2014-2015</t>
  </si>
  <si>
    <t>2015-2016</t>
  </si>
  <si>
    <t>2016-2017</t>
  </si>
  <si>
    <t>Projected</t>
  </si>
  <si>
    <t>4397 Fica - City's Part</t>
  </si>
  <si>
    <t xml:space="preserve">2015-2016 </t>
  </si>
  <si>
    <t>6003  Merit Raises</t>
  </si>
  <si>
    <t>2012-2013</t>
  </si>
  <si>
    <t>2013-2014</t>
  </si>
  <si>
    <t>Actual</t>
  </si>
  <si>
    <t>4230 Municipal Residence</t>
  </si>
  <si>
    <t>4302 Shop</t>
  </si>
  <si>
    <t>4304 Extra Help - Worker 1</t>
  </si>
  <si>
    <t>4305 Mosquito Spray</t>
  </si>
  <si>
    <t xml:space="preserve">2013-2014 </t>
  </si>
  <si>
    <t>4502 Judge's Fee</t>
  </si>
  <si>
    <t xml:space="preserve">4604 Extra Help </t>
  </si>
  <si>
    <t>5003 Labor</t>
  </si>
  <si>
    <t>5007 Miscellaneous</t>
  </si>
  <si>
    <t>6002 Equip. Rental</t>
  </si>
  <si>
    <t>2017-2018</t>
  </si>
  <si>
    <t>Adopted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</si>
</sst>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4" fontId="0" fillId="0" borderId="0" xfId="0" applyNumberFormat="1"/>
    <xf numFmtId="44" fontId="0" fillId="0" borderId="0" xfId="0" applyNumberFormat="1"/>
    <xf numFmtId="39" fontId="0" fillId="0" borderId="0" xfId="0" applyNumberFormat="1"/>
    <xf numFmtId="0" fontId="0" fillId="0" borderId="1" xfId="0" applyBorder="1"/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4" fontId="3" fillId="0" borderId="0" xfId="0" applyNumberFormat="1" applyFont="1"/>
    <xf numFmtId="4" fontId="3" fillId="0" borderId="0" xfId="0" applyNumberFormat="1" applyFont="1"/>
    <xf numFmtId="4" fontId="3" fillId="0" borderId="1" xfId="0" applyNumberFormat="1" applyFont="1" applyBorder="1"/>
    <xf numFmtId="0" fontId="3" fillId="0" borderId="1" xfId="0" applyFont="1" applyBorder="1"/>
    <xf numFmtId="4" fontId="0" fillId="0" borderId="0" xfId="0" applyNumberFormat="1" applyFont="1"/>
    <xf numFmtId="0" fontId="3" fillId="0" borderId="0" xfId="0" applyFont="1" applyBorder="1"/>
    <xf numFmtId="0" fontId="0" fillId="0" borderId="0" xfId="0" applyFont="1"/>
    <xf numFmtId="4" fontId="3" fillId="0" borderId="0" xfId="0" applyNumberFormat="1" applyFont="1" applyBorder="1"/>
    <xf numFmtId="4" fontId="0" fillId="0" borderId="0" xfId="0" applyNumberFormat="1" applyBorder="1"/>
    <xf numFmtId="4" fontId="0" fillId="0" borderId="2" xfId="0" applyNumberFormat="1" applyBorder="1"/>
    <xf numFmtId="4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1C8B0-889D-4CA0-B48B-2D3A246C81D5}">
  <dimension ref="A2:J299"/>
  <sheetViews>
    <sheetView tabSelected="1" workbookViewId="0">
      <selection activeCell="E6" sqref="E6"/>
    </sheetView>
  </sheetViews>
  <sheetFormatPr defaultRowHeight="15" x14ac:dyDescent="0.25"/>
  <cols>
    <col min="1" max="1" width="16.5703125" style="8" customWidth="1"/>
    <col min="2" max="2" width="9.140625" style="8"/>
    <col min="3" max="3" width="13.42578125" style="10" customWidth="1"/>
    <col min="4" max="4" width="10.28515625" style="10" customWidth="1"/>
    <col min="5" max="5" width="12.42578125" style="10" customWidth="1"/>
    <col min="6" max="6" width="9.140625" style="10"/>
    <col min="7" max="7" width="12.140625" style="2" customWidth="1"/>
    <col min="8" max="16384" width="9.140625" style="8"/>
  </cols>
  <sheetData>
    <row r="2" spans="1:8" x14ac:dyDescent="0.25">
      <c r="A2" s="1" t="s">
        <v>0</v>
      </c>
    </row>
    <row r="3" spans="1:8" x14ac:dyDescent="0.25">
      <c r="C3" s="13" t="s">
        <v>1</v>
      </c>
      <c r="E3" s="2" t="s">
        <v>2</v>
      </c>
    </row>
    <row r="4" spans="1:8" x14ac:dyDescent="0.25">
      <c r="C4" s="10" t="s">
        <v>3</v>
      </c>
      <c r="E4" s="13" t="s">
        <v>240</v>
      </c>
    </row>
    <row r="5" spans="1:8" x14ac:dyDescent="0.25">
      <c r="A5" s="1" t="s">
        <v>5</v>
      </c>
      <c r="B5" s="1"/>
    </row>
    <row r="7" spans="1:8" x14ac:dyDescent="0.25">
      <c r="A7" s="8" t="s">
        <v>6</v>
      </c>
      <c r="C7" s="10">
        <v>287688</v>
      </c>
      <c r="E7" s="10">
        <v>296758.51</v>
      </c>
      <c r="G7" s="6"/>
      <c r="H7" t="s">
        <v>7</v>
      </c>
    </row>
    <row r="8" spans="1:8" x14ac:dyDescent="0.25">
      <c r="A8" s="8" t="s">
        <v>8</v>
      </c>
      <c r="C8" s="10">
        <v>6500</v>
      </c>
      <c r="E8" s="10">
        <v>6500</v>
      </c>
      <c r="G8" s="18"/>
    </row>
    <row r="9" spans="1:8" x14ac:dyDescent="0.25">
      <c r="A9" s="8" t="s">
        <v>9</v>
      </c>
      <c r="C9" s="10">
        <v>40000</v>
      </c>
      <c r="E9" s="10">
        <v>40000</v>
      </c>
      <c r="G9" s="18"/>
    </row>
    <row r="10" spans="1:8" x14ac:dyDescent="0.25">
      <c r="A10" s="8" t="s">
        <v>10</v>
      </c>
      <c r="C10" s="10">
        <v>8000</v>
      </c>
      <c r="E10" s="10">
        <v>8000</v>
      </c>
      <c r="G10" s="18"/>
    </row>
    <row r="11" spans="1:8" x14ac:dyDescent="0.25">
      <c r="A11" s="8" t="s">
        <v>11</v>
      </c>
      <c r="C11" s="10">
        <v>20000</v>
      </c>
      <c r="E11" s="10">
        <v>20000</v>
      </c>
      <c r="G11" s="6"/>
    </row>
    <row r="13" spans="1:8" x14ac:dyDescent="0.25">
      <c r="A13" s="8" t="s">
        <v>12</v>
      </c>
      <c r="C13" s="10">
        <f>SUM(C7:C11)</f>
        <v>362188</v>
      </c>
      <c r="E13" s="10">
        <f>SUM(E7:E11)</f>
        <v>371258.51</v>
      </c>
      <c r="G13" s="6"/>
    </row>
    <row r="15" spans="1:8" x14ac:dyDescent="0.25">
      <c r="A15" s="1" t="s">
        <v>13</v>
      </c>
    </row>
    <row r="17" spans="1:7" x14ac:dyDescent="0.25">
      <c r="A17" s="8" t="s">
        <v>14</v>
      </c>
      <c r="C17" s="10">
        <v>55000</v>
      </c>
      <c r="E17" s="10">
        <v>55000</v>
      </c>
      <c r="G17" s="6"/>
    </row>
    <row r="18" spans="1:7" x14ac:dyDescent="0.25">
      <c r="A18" s="8" t="s">
        <v>15</v>
      </c>
      <c r="C18" s="10">
        <v>12500</v>
      </c>
      <c r="E18" s="10">
        <v>12500</v>
      </c>
      <c r="G18" s="18"/>
    </row>
    <row r="19" spans="1:7" x14ac:dyDescent="0.25">
      <c r="A19" s="8" t="s">
        <v>16</v>
      </c>
      <c r="C19" s="10">
        <v>81500</v>
      </c>
      <c r="E19" s="10">
        <v>81500</v>
      </c>
      <c r="G19" s="18"/>
    </row>
    <row r="20" spans="1:7" x14ac:dyDescent="0.25">
      <c r="A20" s="8" t="s">
        <v>17</v>
      </c>
      <c r="C20" s="10">
        <v>0</v>
      </c>
      <c r="E20" s="10">
        <v>0</v>
      </c>
      <c r="G20" s="18"/>
    </row>
    <row r="21" spans="1:7" x14ac:dyDescent="0.25">
      <c r="A21" s="8" t="s">
        <v>18</v>
      </c>
      <c r="C21" s="10">
        <v>3500</v>
      </c>
      <c r="E21" s="10">
        <v>2000</v>
      </c>
      <c r="G21" s="18"/>
    </row>
    <row r="22" spans="1:7" x14ac:dyDescent="0.25">
      <c r="A22" s="8" t="s">
        <v>19</v>
      </c>
      <c r="C22" s="10">
        <v>10250</v>
      </c>
      <c r="E22" s="10">
        <v>10250</v>
      </c>
      <c r="G22" s="18"/>
    </row>
    <row r="23" spans="1:7" x14ac:dyDescent="0.25">
      <c r="A23" s="8" t="s">
        <v>20</v>
      </c>
      <c r="C23" s="10">
        <v>11000</v>
      </c>
      <c r="E23" s="10">
        <v>11000</v>
      </c>
      <c r="G23" s="6"/>
    </row>
    <row r="25" spans="1:7" x14ac:dyDescent="0.25">
      <c r="A25" s="8" t="s">
        <v>21</v>
      </c>
      <c r="C25" s="10">
        <f>SUM(C17:C23)</f>
        <v>173750</v>
      </c>
      <c r="E25" s="10">
        <f>SUM(E17:E23)</f>
        <v>172250</v>
      </c>
      <c r="G25" s="6"/>
    </row>
    <row r="27" spans="1:7" x14ac:dyDescent="0.25">
      <c r="A27" s="1" t="s">
        <v>22</v>
      </c>
    </row>
    <row r="29" spans="1:7" x14ac:dyDescent="0.25">
      <c r="A29" s="8" t="s">
        <v>23</v>
      </c>
      <c r="C29" s="10">
        <v>225000</v>
      </c>
      <c r="E29" s="10">
        <v>225000</v>
      </c>
      <c r="G29" s="6"/>
    </row>
    <row r="30" spans="1:7" x14ac:dyDescent="0.25">
      <c r="A30" s="8" t="s">
        <v>24</v>
      </c>
      <c r="C30" s="10">
        <v>104000</v>
      </c>
      <c r="E30" s="10">
        <v>104000</v>
      </c>
      <c r="G30" s="18"/>
    </row>
    <row r="31" spans="1:7" x14ac:dyDescent="0.25">
      <c r="A31" s="8" t="s">
        <v>25</v>
      </c>
      <c r="C31" s="10">
        <v>500</v>
      </c>
      <c r="E31" s="10">
        <v>500</v>
      </c>
      <c r="G31" s="18"/>
    </row>
    <row r="32" spans="1:7" x14ac:dyDescent="0.25">
      <c r="A32" s="8" t="s">
        <v>26</v>
      </c>
      <c r="C32" s="10">
        <v>3000</v>
      </c>
      <c r="E32" s="10">
        <v>3000</v>
      </c>
      <c r="G32" s="18"/>
    </row>
    <row r="33" spans="1:7" x14ac:dyDescent="0.25">
      <c r="A33" s="8" t="s">
        <v>27</v>
      </c>
      <c r="C33" s="10">
        <v>0</v>
      </c>
      <c r="E33" s="10">
        <v>0</v>
      </c>
      <c r="G33" s="18"/>
    </row>
    <row r="34" spans="1:7" x14ac:dyDescent="0.25">
      <c r="A34" s="8" t="s">
        <v>28</v>
      </c>
      <c r="C34" s="10">
        <v>8500</v>
      </c>
      <c r="E34" s="10">
        <v>8500</v>
      </c>
      <c r="G34" s="18"/>
    </row>
    <row r="35" spans="1:7" x14ac:dyDescent="0.25">
      <c r="C35" s="13" t="s">
        <v>1</v>
      </c>
      <c r="E35" s="2" t="s">
        <v>2</v>
      </c>
    </row>
    <row r="36" spans="1:7" x14ac:dyDescent="0.25">
      <c r="C36" s="10" t="s">
        <v>3</v>
      </c>
      <c r="E36" s="13" t="s">
        <v>4</v>
      </c>
    </row>
    <row r="38" spans="1:7" x14ac:dyDescent="0.25">
      <c r="A38" s="15" t="s">
        <v>29</v>
      </c>
      <c r="C38" s="10">
        <v>63600</v>
      </c>
      <c r="E38" s="10">
        <v>63600</v>
      </c>
      <c r="G38" s="6"/>
    </row>
    <row r="39" spans="1:7" x14ac:dyDescent="0.25">
      <c r="A39" s="8" t="s">
        <v>30</v>
      </c>
      <c r="C39" s="10">
        <f>SUM(C29:C38)</f>
        <v>404600</v>
      </c>
      <c r="E39" s="10">
        <f>SUM(E29:E38)</f>
        <v>404600</v>
      </c>
      <c r="G39" s="18"/>
    </row>
    <row r="41" spans="1:7" x14ac:dyDescent="0.25">
      <c r="A41" s="1" t="s">
        <v>31</v>
      </c>
    </row>
    <row r="43" spans="1:7" x14ac:dyDescent="0.25">
      <c r="A43" s="8" t="s">
        <v>32</v>
      </c>
      <c r="C43" s="10">
        <v>9500</v>
      </c>
      <c r="E43" s="10">
        <v>9500</v>
      </c>
      <c r="G43" s="6"/>
    </row>
    <row r="44" spans="1:7" x14ac:dyDescent="0.25">
      <c r="A44" s="8" t="s">
        <v>33</v>
      </c>
      <c r="C44" s="10">
        <v>1500</v>
      </c>
      <c r="E44" s="10">
        <v>1500</v>
      </c>
      <c r="G44" s="18"/>
    </row>
    <row r="45" spans="1:7" x14ac:dyDescent="0.25">
      <c r="A45" s="8" t="s">
        <v>34</v>
      </c>
      <c r="C45" s="10">
        <v>55000</v>
      </c>
      <c r="E45" s="10">
        <v>55000</v>
      </c>
      <c r="G45" s="18"/>
    </row>
    <row r="46" spans="1:7" x14ac:dyDescent="0.25">
      <c r="A46" s="8" t="s">
        <v>35</v>
      </c>
      <c r="C46" s="10">
        <v>2000</v>
      </c>
      <c r="E46" s="10">
        <v>2000</v>
      </c>
      <c r="G46" s="18"/>
    </row>
    <row r="48" spans="1:7" x14ac:dyDescent="0.25">
      <c r="A48" s="8" t="s">
        <v>36</v>
      </c>
      <c r="C48" s="10">
        <f>SUM(C43:C46)</f>
        <v>68000</v>
      </c>
      <c r="E48" s="10">
        <f>SUM(E43:E46)</f>
        <v>68000</v>
      </c>
      <c r="G48" s="6"/>
    </row>
    <row r="50" spans="1:10" x14ac:dyDescent="0.25">
      <c r="A50" s="1" t="s">
        <v>37</v>
      </c>
    </row>
    <row r="52" spans="1:10" x14ac:dyDescent="0.25">
      <c r="A52" s="8" t="s">
        <v>38</v>
      </c>
      <c r="C52" s="10">
        <v>750</v>
      </c>
      <c r="E52" s="10">
        <v>750</v>
      </c>
      <c r="G52" s="6"/>
    </row>
    <row r="53" spans="1:10" x14ac:dyDescent="0.25">
      <c r="A53" s="8" t="s">
        <v>39</v>
      </c>
      <c r="C53" s="10">
        <v>0</v>
      </c>
      <c r="E53" s="10">
        <v>0</v>
      </c>
      <c r="G53" s="18"/>
    </row>
    <row r="54" spans="1:10" x14ac:dyDescent="0.25">
      <c r="A54" s="8" t="s">
        <v>40</v>
      </c>
      <c r="C54" s="10">
        <v>0</v>
      </c>
      <c r="E54" s="10">
        <v>0</v>
      </c>
      <c r="G54" s="18"/>
    </row>
    <row r="55" spans="1:10" x14ac:dyDescent="0.25">
      <c r="A55" s="8" t="s">
        <v>41</v>
      </c>
      <c r="C55" s="10">
        <v>1500</v>
      </c>
      <c r="E55" s="10">
        <v>1500</v>
      </c>
      <c r="G55" s="18"/>
    </row>
    <row r="56" spans="1:10" x14ac:dyDescent="0.25">
      <c r="A56" s="8" t="s">
        <v>42</v>
      </c>
      <c r="C56" s="10">
        <v>750</v>
      </c>
      <c r="E56" s="10">
        <v>750</v>
      </c>
      <c r="G56" s="18"/>
    </row>
    <row r="57" spans="1:10" x14ac:dyDescent="0.25">
      <c r="A57" s="8" t="s">
        <v>43</v>
      </c>
      <c r="C57" s="10">
        <v>700</v>
      </c>
      <c r="E57" s="10">
        <v>700</v>
      </c>
      <c r="G57" s="18"/>
    </row>
    <row r="58" spans="1:10" x14ac:dyDescent="0.25">
      <c r="A58" s="8" t="s">
        <v>44</v>
      </c>
      <c r="C58" s="10">
        <v>0</v>
      </c>
      <c r="E58" s="10">
        <v>0</v>
      </c>
      <c r="G58" s="18"/>
    </row>
    <row r="59" spans="1:10" x14ac:dyDescent="0.25">
      <c r="A59" s="8" t="s">
        <v>45</v>
      </c>
      <c r="C59" s="10">
        <v>50</v>
      </c>
      <c r="E59" s="10">
        <v>50</v>
      </c>
      <c r="G59" s="18"/>
    </row>
    <row r="61" spans="1:10" x14ac:dyDescent="0.25">
      <c r="A61" s="8" t="s">
        <v>46</v>
      </c>
      <c r="C61" s="10">
        <f>SUM(C52:C59)</f>
        <v>3750</v>
      </c>
      <c r="E61" s="10">
        <f>SUM(E52:E59)</f>
        <v>3750</v>
      </c>
      <c r="G61" s="6"/>
      <c r="J61" s="8" t="s">
        <v>47</v>
      </c>
    </row>
    <row r="63" spans="1:10" x14ac:dyDescent="0.25">
      <c r="A63" s="1" t="s">
        <v>48</v>
      </c>
      <c r="C63" s="10">
        <f>SUM(C13,C25,C39,C48,C61)</f>
        <v>1012288</v>
      </c>
      <c r="E63" s="10">
        <f>SUM(E13,E25,E39,E48,E61)</f>
        <v>1019858.51</v>
      </c>
      <c r="G63" s="6"/>
    </row>
    <row r="70" spans="1:7" x14ac:dyDescent="0.25">
      <c r="C70" s="13" t="s">
        <v>1</v>
      </c>
      <c r="E70" s="2" t="s">
        <v>2</v>
      </c>
    </row>
    <row r="71" spans="1:7" x14ac:dyDescent="0.25">
      <c r="A71" s="1" t="s">
        <v>49</v>
      </c>
      <c r="C71" s="10" t="s">
        <v>3</v>
      </c>
      <c r="E71" s="13" t="s">
        <v>4</v>
      </c>
    </row>
    <row r="75" spans="1:7" x14ac:dyDescent="0.25">
      <c r="A75" s="1" t="s">
        <v>50</v>
      </c>
    </row>
    <row r="77" spans="1:7" x14ac:dyDescent="0.25">
      <c r="A77" s="8" t="s">
        <v>51</v>
      </c>
      <c r="C77" s="10">
        <v>1000</v>
      </c>
      <c r="E77" s="10">
        <v>1000</v>
      </c>
      <c r="G77" s="6"/>
    </row>
    <row r="78" spans="1:7" x14ac:dyDescent="0.25">
      <c r="A78" s="8" t="s">
        <v>52</v>
      </c>
      <c r="C78" s="10">
        <v>2500</v>
      </c>
      <c r="E78" s="10">
        <v>2500</v>
      </c>
      <c r="G78" s="18"/>
    </row>
    <row r="79" spans="1:7" x14ac:dyDescent="0.25">
      <c r="A79" s="8" t="s">
        <v>53</v>
      </c>
      <c r="C79" s="10">
        <v>8000</v>
      </c>
      <c r="E79" s="10">
        <v>8000</v>
      </c>
      <c r="G79" s="18"/>
    </row>
    <row r="80" spans="1:7" x14ac:dyDescent="0.25">
      <c r="A80" s="8" t="s">
        <v>54</v>
      </c>
      <c r="C80" s="10">
        <v>0</v>
      </c>
      <c r="E80" s="10">
        <v>0</v>
      </c>
      <c r="G80" s="18"/>
    </row>
    <row r="81" spans="1:8" x14ac:dyDescent="0.25">
      <c r="A81" s="8" t="s">
        <v>55</v>
      </c>
      <c r="C81" s="10">
        <v>0</v>
      </c>
      <c r="E81" s="10">
        <v>0</v>
      </c>
      <c r="G81" s="18"/>
    </row>
    <row r="82" spans="1:8" x14ac:dyDescent="0.25">
      <c r="A82" s="8" t="s">
        <v>56</v>
      </c>
      <c r="C82" s="10">
        <v>51566.5</v>
      </c>
      <c r="E82" s="10">
        <v>52000</v>
      </c>
      <c r="G82" s="18"/>
    </row>
    <row r="83" spans="1:8" x14ac:dyDescent="0.25">
      <c r="A83" s="8" t="s">
        <v>57</v>
      </c>
      <c r="C83" s="10">
        <v>22530</v>
      </c>
      <c r="E83" s="10">
        <v>22530</v>
      </c>
      <c r="G83" s="18"/>
    </row>
    <row r="84" spans="1:8" x14ac:dyDescent="0.25">
      <c r="A84" s="8" t="s">
        <v>58</v>
      </c>
      <c r="C84" s="10">
        <v>7035</v>
      </c>
      <c r="E84" s="10">
        <v>7035</v>
      </c>
      <c r="G84" s="18"/>
      <c r="H84" s="8" t="s">
        <v>47</v>
      </c>
    </row>
    <row r="85" spans="1:8" x14ac:dyDescent="0.25">
      <c r="A85" s="8" t="s">
        <v>59</v>
      </c>
      <c r="C85" s="10">
        <v>2257.5</v>
      </c>
      <c r="E85" s="10">
        <v>2257.5</v>
      </c>
      <c r="G85" s="18"/>
    </row>
    <row r="86" spans="1:8" x14ac:dyDescent="0.25">
      <c r="A86" s="8" t="s">
        <v>60</v>
      </c>
      <c r="C86" s="10">
        <v>3109.05</v>
      </c>
      <c r="E86" s="10">
        <v>3109.05</v>
      </c>
      <c r="G86" s="18"/>
    </row>
    <row r="87" spans="1:8" x14ac:dyDescent="0.25">
      <c r="A87" s="8" t="s">
        <v>61</v>
      </c>
      <c r="C87" s="10">
        <v>657</v>
      </c>
      <c r="E87" s="10">
        <v>657</v>
      </c>
      <c r="F87" s="10" t="s">
        <v>47</v>
      </c>
      <c r="G87" s="18"/>
    </row>
    <row r="88" spans="1:8" x14ac:dyDescent="0.25">
      <c r="A88" s="8" t="s">
        <v>62</v>
      </c>
      <c r="C88" s="10">
        <v>2300</v>
      </c>
      <c r="E88" s="10">
        <v>2300</v>
      </c>
      <c r="G88" s="18"/>
    </row>
    <row r="89" spans="1:8" x14ac:dyDescent="0.25">
      <c r="A89" s="8" t="s">
        <v>63</v>
      </c>
      <c r="C89" s="10">
        <v>4500</v>
      </c>
      <c r="E89" s="10">
        <v>5500</v>
      </c>
      <c r="G89" s="18"/>
    </row>
    <row r="90" spans="1:8" x14ac:dyDescent="0.25">
      <c r="A90" s="8" t="s">
        <v>64</v>
      </c>
      <c r="C90" s="10">
        <v>250</v>
      </c>
      <c r="E90" s="10">
        <v>250</v>
      </c>
      <c r="G90" s="18"/>
      <c r="H90" t="s">
        <v>7</v>
      </c>
    </row>
    <row r="91" spans="1:8" x14ac:dyDescent="0.25">
      <c r="A91" s="15" t="s">
        <v>65</v>
      </c>
      <c r="C91" s="10">
        <v>0</v>
      </c>
      <c r="E91" s="10">
        <v>200</v>
      </c>
      <c r="G91" s="18"/>
    </row>
    <row r="92" spans="1:8" x14ac:dyDescent="0.25">
      <c r="A92" s="8" t="s">
        <v>66</v>
      </c>
      <c r="C92" s="10">
        <f>SUM(C77:C91)</f>
        <v>105705.05</v>
      </c>
      <c r="E92" s="10">
        <f>SUM(E77:E91)</f>
        <v>107338.55</v>
      </c>
      <c r="G92" s="18"/>
    </row>
    <row r="94" spans="1:8" x14ac:dyDescent="0.25">
      <c r="A94" s="1" t="s">
        <v>67</v>
      </c>
    </row>
    <row r="96" spans="1:8" x14ac:dyDescent="0.25">
      <c r="A96" s="8" t="s">
        <v>68</v>
      </c>
      <c r="C96" s="10">
        <v>1500</v>
      </c>
      <c r="E96" s="10">
        <v>1500</v>
      </c>
      <c r="G96" s="6"/>
    </row>
    <row r="97" spans="1:8" x14ac:dyDescent="0.25">
      <c r="A97" s="8" t="s">
        <v>69</v>
      </c>
      <c r="C97" s="10">
        <v>9000</v>
      </c>
      <c r="E97" s="10">
        <v>9000</v>
      </c>
      <c r="G97" s="18"/>
    </row>
    <row r="98" spans="1:8" x14ac:dyDescent="0.25">
      <c r="A98" s="8" t="s">
        <v>70</v>
      </c>
      <c r="C98" s="10">
        <v>0</v>
      </c>
      <c r="E98" s="10">
        <v>0</v>
      </c>
      <c r="G98" s="18"/>
    </row>
    <row r="99" spans="1:8" x14ac:dyDescent="0.25">
      <c r="A99" s="8" t="s">
        <v>71</v>
      </c>
      <c r="C99" s="10">
        <v>15000</v>
      </c>
      <c r="E99" s="10">
        <v>15000</v>
      </c>
      <c r="G99" s="18"/>
    </row>
    <row r="100" spans="1:8" x14ac:dyDescent="0.25">
      <c r="A100" s="8" t="s">
        <v>72</v>
      </c>
      <c r="C100" s="10">
        <v>2000</v>
      </c>
      <c r="E100" s="10">
        <v>2000</v>
      </c>
      <c r="G100" s="18"/>
    </row>
    <row r="101" spans="1:8" x14ac:dyDescent="0.25">
      <c r="A101" s="8" t="s">
        <v>73</v>
      </c>
      <c r="C101" s="10">
        <v>1700</v>
      </c>
      <c r="E101" s="10">
        <v>1700</v>
      </c>
      <c r="G101" s="18"/>
    </row>
    <row r="102" spans="1:8" x14ac:dyDescent="0.25">
      <c r="A102" s="8" t="s">
        <v>74</v>
      </c>
      <c r="C102" s="10">
        <v>22360</v>
      </c>
      <c r="E102" s="10">
        <v>22360</v>
      </c>
      <c r="G102" s="19"/>
    </row>
    <row r="103" spans="1:8" x14ac:dyDescent="0.25">
      <c r="A103" s="8" t="s">
        <v>75</v>
      </c>
      <c r="C103" s="10">
        <v>9743</v>
      </c>
      <c r="E103" s="10">
        <v>9743</v>
      </c>
      <c r="G103" s="6"/>
    </row>
    <row r="104" spans="1:8" x14ac:dyDescent="0.25">
      <c r="C104" s="13" t="s">
        <v>1</v>
      </c>
      <c r="E104" s="2" t="s">
        <v>2</v>
      </c>
    </row>
    <row r="105" spans="1:8" x14ac:dyDescent="0.25">
      <c r="C105" s="10" t="s">
        <v>3</v>
      </c>
      <c r="E105" s="13" t="s">
        <v>4</v>
      </c>
    </row>
    <row r="108" spans="1:8" x14ac:dyDescent="0.25">
      <c r="A108" s="8" t="s">
        <v>76</v>
      </c>
      <c r="C108" s="10">
        <v>5150</v>
      </c>
      <c r="E108" s="10">
        <v>5150</v>
      </c>
      <c r="G108" s="6"/>
    </row>
    <row r="109" spans="1:8" x14ac:dyDescent="0.25">
      <c r="A109" s="8" t="s">
        <v>77</v>
      </c>
      <c r="C109" s="10">
        <v>500</v>
      </c>
      <c r="E109" s="10">
        <v>500</v>
      </c>
      <c r="G109" s="18"/>
      <c r="H109" s="8" t="s">
        <v>7</v>
      </c>
    </row>
    <row r="110" spans="1:8" x14ac:dyDescent="0.25">
      <c r="A110" s="8" t="s">
        <v>78</v>
      </c>
      <c r="C110" s="10">
        <v>1000</v>
      </c>
      <c r="E110" s="10">
        <v>1000</v>
      </c>
      <c r="G110" s="18"/>
    </row>
    <row r="111" spans="1:8" x14ac:dyDescent="0.25">
      <c r="A111" s="8" t="s">
        <v>79</v>
      </c>
      <c r="C111" s="10">
        <v>1500</v>
      </c>
      <c r="E111" s="10">
        <v>1500</v>
      </c>
      <c r="G111" s="18"/>
    </row>
    <row r="112" spans="1:8" x14ac:dyDescent="0.25">
      <c r="A112" s="8" t="s">
        <v>80</v>
      </c>
      <c r="C112" s="10">
        <v>1300</v>
      </c>
      <c r="E112" s="10">
        <v>1300</v>
      </c>
      <c r="G112" s="18"/>
    </row>
    <row r="113" spans="1:7" x14ac:dyDescent="0.25">
      <c r="A113" s="8" t="s">
        <v>81</v>
      </c>
      <c r="C113" s="10">
        <v>8500</v>
      </c>
      <c r="E113" s="10">
        <v>10500</v>
      </c>
      <c r="G113" s="18"/>
    </row>
    <row r="114" spans="1:7" x14ac:dyDescent="0.25">
      <c r="A114" s="8" t="s">
        <v>82</v>
      </c>
      <c r="C114" s="10">
        <v>0</v>
      </c>
      <c r="E114" s="10">
        <v>0</v>
      </c>
      <c r="G114" s="18"/>
    </row>
    <row r="115" spans="1:7" x14ac:dyDescent="0.25">
      <c r="A115" s="8" t="s">
        <v>83</v>
      </c>
      <c r="C115" s="10">
        <v>1500</v>
      </c>
      <c r="E115" s="10">
        <v>1500</v>
      </c>
      <c r="G115" s="18"/>
    </row>
    <row r="116" spans="1:7" x14ac:dyDescent="0.25">
      <c r="A116" s="8" t="s">
        <v>84</v>
      </c>
      <c r="C116" s="10">
        <v>3000</v>
      </c>
      <c r="E116" s="10">
        <v>2000</v>
      </c>
      <c r="G116" s="18"/>
    </row>
    <row r="117" spans="1:7" x14ac:dyDescent="0.25">
      <c r="A117" s="8" t="s">
        <v>85</v>
      </c>
      <c r="C117" s="10">
        <v>1500</v>
      </c>
      <c r="E117" s="10">
        <v>1500</v>
      </c>
      <c r="G117" s="18"/>
    </row>
    <row r="118" spans="1:7" x14ac:dyDescent="0.25">
      <c r="A118" s="8" t="s">
        <v>86</v>
      </c>
      <c r="C118" s="10">
        <v>450</v>
      </c>
      <c r="E118" s="10">
        <v>450</v>
      </c>
      <c r="G118" s="18"/>
    </row>
    <row r="119" spans="1:7" x14ac:dyDescent="0.25">
      <c r="A119" s="8" t="s">
        <v>87</v>
      </c>
      <c r="C119" s="10">
        <v>105000</v>
      </c>
      <c r="E119" s="10">
        <v>105000</v>
      </c>
      <c r="G119" s="18"/>
    </row>
    <row r="120" spans="1:7" x14ac:dyDescent="0.25">
      <c r="A120" s="8" t="s">
        <v>88</v>
      </c>
      <c r="C120" s="10">
        <v>6000</v>
      </c>
      <c r="E120" s="10">
        <v>6000</v>
      </c>
      <c r="G120" s="18"/>
    </row>
    <row r="121" spans="1:7" x14ac:dyDescent="0.25">
      <c r="A121" s="8" t="s">
        <v>89</v>
      </c>
      <c r="C121" s="10">
        <v>5500</v>
      </c>
      <c r="E121" s="10">
        <v>4200</v>
      </c>
      <c r="G121" s="18"/>
    </row>
    <row r="122" spans="1:7" x14ac:dyDescent="0.25">
      <c r="A122" s="8" t="s">
        <v>90</v>
      </c>
      <c r="C122" s="10">
        <v>2000</v>
      </c>
      <c r="E122" s="10">
        <v>2000</v>
      </c>
      <c r="G122" s="18"/>
    </row>
    <row r="123" spans="1:7" x14ac:dyDescent="0.25">
      <c r="A123" s="8" t="s">
        <v>91</v>
      </c>
      <c r="C123" s="10">
        <v>4550</v>
      </c>
      <c r="E123" s="10">
        <v>4550</v>
      </c>
      <c r="G123" s="18"/>
    </row>
    <row r="124" spans="1:7" x14ac:dyDescent="0.25">
      <c r="A124" s="8" t="s">
        <v>92</v>
      </c>
      <c r="C124" s="10">
        <v>1400</v>
      </c>
      <c r="E124" s="10">
        <v>1400</v>
      </c>
      <c r="G124" s="18"/>
    </row>
    <row r="125" spans="1:7" x14ac:dyDescent="0.25">
      <c r="A125" s="8" t="s">
        <v>93</v>
      </c>
      <c r="C125" s="10">
        <v>5250</v>
      </c>
      <c r="E125" s="10">
        <v>5250</v>
      </c>
      <c r="G125" s="18"/>
    </row>
    <row r="126" spans="1:7" x14ac:dyDescent="0.25">
      <c r="A126" s="8" t="s">
        <v>94</v>
      </c>
      <c r="C126" s="10">
        <v>1200</v>
      </c>
      <c r="E126" s="10">
        <v>1200</v>
      </c>
      <c r="G126" s="18"/>
    </row>
    <row r="127" spans="1:7" x14ac:dyDescent="0.25">
      <c r="A127" s="8" t="s">
        <v>95</v>
      </c>
      <c r="C127" s="10">
        <v>0</v>
      </c>
      <c r="E127" s="10">
        <v>0</v>
      </c>
      <c r="G127" s="18"/>
    </row>
    <row r="128" spans="1:7" x14ac:dyDescent="0.25">
      <c r="A128" s="8" t="s">
        <v>96</v>
      </c>
      <c r="C128" s="10">
        <v>20000</v>
      </c>
      <c r="E128" s="10">
        <v>20000</v>
      </c>
      <c r="G128" s="18"/>
    </row>
    <row r="129" spans="1:8" x14ac:dyDescent="0.25">
      <c r="A129" s="8" t="s">
        <v>97</v>
      </c>
      <c r="C129" s="10">
        <v>4500</v>
      </c>
      <c r="E129" s="10">
        <v>0</v>
      </c>
      <c r="G129" s="18"/>
    </row>
    <row r="130" spans="1:8" x14ac:dyDescent="0.25">
      <c r="A130" s="8" t="s">
        <v>98</v>
      </c>
      <c r="C130" s="10">
        <v>18000</v>
      </c>
      <c r="E130" s="10">
        <v>18000</v>
      </c>
      <c r="G130" s="18"/>
    </row>
    <row r="131" spans="1:8" x14ac:dyDescent="0.25">
      <c r="A131" s="8" t="s">
        <v>99</v>
      </c>
      <c r="C131" s="10">
        <v>1314</v>
      </c>
      <c r="E131" s="10">
        <v>1314</v>
      </c>
      <c r="G131" s="18"/>
    </row>
    <row r="132" spans="1:8" x14ac:dyDescent="0.25">
      <c r="A132" s="8" t="s">
        <v>100</v>
      </c>
      <c r="C132" s="10">
        <v>3126.9</v>
      </c>
      <c r="E132" s="10">
        <v>3126.9</v>
      </c>
      <c r="G132" s="18"/>
      <c r="H132" s="10"/>
    </row>
    <row r="133" spans="1:8" x14ac:dyDescent="0.25">
      <c r="A133" s="8" t="s">
        <v>101</v>
      </c>
      <c r="C133" s="10">
        <v>0</v>
      </c>
      <c r="E133" s="10">
        <v>0</v>
      </c>
      <c r="G133" s="18"/>
    </row>
    <row r="135" spans="1:8" x14ac:dyDescent="0.25">
      <c r="A135" s="8" t="s">
        <v>102</v>
      </c>
      <c r="C135" s="10">
        <f>SUM(C96:C133)</f>
        <v>263543.90000000002</v>
      </c>
      <c r="E135" s="10">
        <f>SUM(E96:E133)</f>
        <v>258743.9</v>
      </c>
      <c r="G135" s="6"/>
    </row>
    <row r="138" spans="1:8" x14ac:dyDescent="0.25">
      <c r="C138" s="13" t="s">
        <v>1</v>
      </c>
      <c r="E138" s="2" t="s">
        <v>2</v>
      </c>
    </row>
    <row r="139" spans="1:8" x14ac:dyDescent="0.25">
      <c r="C139" s="10" t="s">
        <v>3</v>
      </c>
      <c r="E139" s="13" t="s">
        <v>4</v>
      </c>
    </row>
    <row r="142" spans="1:8" x14ac:dyDescent="0.25">
      <c r="A142" s="1" t="s">
        <v>103</v>
      </c>
    </row>
    <row r="144" spans="1:8" x14ac:dyDescent="0.25">
      <c r="A144" s="8" t="s">
        <v>104</v>
      </c>
      <c r="C144" s="10">
        <v>500</v>
      </c>
      <c r="E144" s="10">
        <v>500</v>
      </c>
      <c r="G144" s="6"/>
    </row>
    <row r="145" spans="1:7" x14ac:dyDescent="0.25">
      <c r="A145" s="8" t="s">
        <v>105</v>
      </c>
      <c r="C145" s="10">
        <v>5500</v>
      </c>
      <c r="E145" s="10">
        <v>6000</v>
      </c>
      <c r="G145" s="18"/>
    </row>
    <row r="146" spans="1:7" x14ac:dyDescent="0.25">
      <c r="A146" s="8" t="s">
        <v>106</v>
      </c>
      <c r="C146" s="10">
        <v>1000</v>
      </c>
      <c r="E146" s="10">
        <v>1000</v>
      </c>
      <c r="G146" s="18"/>
    </row>
    <row r="147" spans="1:7" x14ac:dyDescent="0.25">
      <c r="A147" s="8" t="s">
        <v>107</v>
      </c>
      <c r="C147" s="10">
        <v>61598</v>
      </c>
      <c r="E147" s="10">
        <v>61598</v>
      </c>
      <c r="G147" s="18"/>
    </row>
    <row r="148" spans="1:7" x14ac:dyDescent="0.25">
      <c r="A148" s="8" t="s">
        <v>108</v>
      </c>
      <c r="C148" s="10">
        <v>2000</v>
      </c>
      <c r="E148" s="10">
        <v>2000</v>
      </c>
      <c r="G148" s="18"/>
    </row>
    <row r="149" spans="1:7" x14ac:dyDescent="0.25">
      <c r="A149" s="8" t="s">
        <v>109</v>
      </c>
      <c r="C149" s="10">
        <v>39000</v>
      </c>
      <c r="E149" s="10">
        <v>39000</v>
      </c>
      <c r="G149" s="18"/>
    </row>
    <row r="150" spans="1:7" x14ac:dyDescent="0.25">
      <c r="A150" t="s">
        <v>110</v>
      </c>
      <c r="C150" s="10">
        <v>4713</v>
      </c>
      <c r="E150" s="10">
        <v>4713</v>
      </c>
      <c r="G150" s="18"/>
    </row>
    <row r="151" spans="1:7" x14ac:dyDescent="0.25">
      <c r="A151" s="8" t="s">
        <v>111</v>
      </c>
      <c r="C151" s="10">
        <v>25000</v>
      </c>
      <c r="E151" s="10">
        <v>25000</v>
      </c>
      <c r="G151" s="18"/>
    </row>
    <row r="152" spans="1:7" x14ac:dyDescent="0.25">
      <c r="A152" s="8" t="s">
        <v>112</v>
      </c>
      <c r="C152" s="10">
        <v>20000</v>
      </c>
      <c r="E152" s="10">
        <v>20000</v>
      </c>
      <c r="G152" s="18"/>
    </row>
    <row r="153" spans="1:7" x14ac:dyDescent="0.25">
      <c r="A153" s="8" t="s">
        <v>113</v>
      </c>
      <c r="C153" s="10">
        <v>2000</v>
      </c>
      <c r="E153" s="10">
        <v>2000</v>
      </c>
      <c r="G153" s="18"/>
    </row>
    <row r="154" spans="1:7" x14ac:dyDescent="0.25">
      <c r="A154" s="8" t="s">
        <v>114</v>
      </c>
      <c r="C154" s="10">
        <v>76200</v>
      </c>
      <c r="E154" s="10">
        <v>78000</v>
      </c>
      <c r="G154" s="18"/>
    </row>
    <row r="155" spans="1:7" x14ac:dyDescent="0.25">
      <c r="A155" s="8" t="s">
        <v>115</v>
      </c>
      <c r="C155" s="10">
        <v>4500</v>
      </c>
      <c r="E155" s="10">
        <v>4500</v>
      </c>
      <c r="G155" s="18"/>
    </row>
    <row r="156" spans="1:7" x14ac:dyDescent="0.25">
      <c r="A156" s="8" t="s">
        <v>116</v>
      </c>
      <c r="C156" s="10">
        <v>0</v>
      </c>
      <c r="E156" s="10">
        <v>0</v>
      </c>
      <c r="F156" s="2" t="s">
        <v>7</v>
      </c>
      <c r="G156" s="18"/>
    </row>
    <row r="157" spans="1:7" x14ac:dyDescent="0.25">
      <c r="A157" s="8" t="s">
        <v>117</v>
      </c>
      <c r="C157" s="10">
        <v>0</v>
      </c>
      <c r="E157" s="10">
        <v>0</v>
      </c>
      <c r="G157" s="18"/>
    </row>
    <row r="158" spans="1:7" x14ac:dyDescent="0.25">
      <c r="A158" s="8" t="s">
        <v>118</v>
      </c>
      <c r="C158" s="10">
        <v>3080</v>
      </c>
      <c r="E158" s="10">
        <v>3080</v>
      </c>
      <c r="G158" s="18"/>
    </row>
    <row r="159" spans="1:7" x14ac:dyDescent="0.25">
      <c r="A159" s="8" t="s">
        <v>119</v>
      </c>
      <c r="C159" s="10">
        <v>12000</v>
      </c>
      <c r="E159" s="10">
        <v>12000</v>
      </c>
      <c r="G159" s="18"/>
    </row>
    <row r="160" spans="1:7" x14ac:dyDescent="0.25">
      <c r="A160" s="8" t="s">
        <v>120</v>
      </c>
      <c r="C160" s="10">
        <v>1000</v>
      </c>
      <c r="E160" s="10">
        <v>0</v>
      </c>
      <c r="G160" s="18"/>
    </row>
    <row r="161" spans="1:7" x14ac:dyDescent="0.25">
      <c r="A161" s="8" t="s">
        <v>121</v>
      </c>
      <c r="C161" s="10">
        <v>1971</v>
      </c>
      <c r="E161" s="10">
        <v>1971</v>
      </c>
      <c r="G161" s="18"/>
    </row>
    <row r="162" spans="1:7" x14ac:dyDescent="0.25">
      <c r="A162" s="8" t="s">
        <v>122</v>
      </c>
      <c r="C162" s="10">
        <v>2524.1999999999998</v>
      </c>
      <c r="E162" s="10">
        <v>2524.1999999999998</v>
      </c>
      <c r="G162" s="18"/>
    </row>
    <row r="163" spans="1:7" x14ac:dyDescent="0.25">
      <c r="A163" s="8" t="s">
        <v>123</v>
      </c>
      <c r="C163" s="10">
        <v>650</v>
      </c>
      <c r="E163" s="10">
        <v>200</v>
      </c>
      <c r="G163" s="18"/>
    </row>
    <row r="165" spans="1:7" x14ac:dyDescent="0.25">
      <c r="A165" s="8" t="s">
        <v>124</v>
      </c>
      <c r="C165" s="10">
        <f>SUM(C144:C163)</f>
        <v>263236.2</v>
      </c>
      <c r="E165" s="10">
        <f>SUM(E144:E163)</f>
        <v>264086.2</v>
      </c>
      <c r="G165" s="6"/>
    </row>
    <row r="167" spans="1:7" x14ac:dyDescent="0.25">
      <c r="A167" s="1" t="s">
        <v>125</v>
      </c>
    </row>
    <row r="169" spans="1:7" x14ac:dyDescent="0.25">
      <c r="A169" s="8" t="s">
        <v>126</v>
      </c>
      <c r="C169" s="10">
        <v>1500</v>
      </c>
      <c r="E169" s="10">
        <v>0</v>
      </c>
      <c r="G169" s="6"/>
    </row>
    <row r="170" spans="1:7" x14ac:dyDescent="0.25">
      <c r="A170" s="8" t="s">
        <v>127</v>
      </c>
      <c r="C170" s="10">
        <v>2000</v>
      </c>
      <c r="E170" s="10">
        <v>2500</v>
      </c>
      <c r="G170" s="18"/>
    </row>
    <row r="171" spans="1:7" x14ac:dyDescent="0.25">
      <c r="A171" s="8" t="s">
        <v>128</v>
      </c>
      <c r="C171" s="10">
        <v>1500</v>
      </c>
      <c r="E171" s="10">
        <v>2500</v>
      </c>
      <c r="G171" s="6"/>
    </row>
    <row r="172" spans="1:7" x14ac:dyDescent="0.25">
      <c r="C172" s="13" t="s">
        <v>1</v>
      </c>
      <c r="E172" s="2" t="s">
        <v>2</v>
      </c>
    </row>
    <row r="173" spans="1:7" x14ac:dyDescent="0.25">
      <c r="C173" s="10" t="s">
        <v>3</v>
      </c>
      <c r="E173" s="13" t="s">
        <v>4</v>
      </c>
    </row>
    <row r="176" spans="1:7" x14ac:dyDescent="0.25">
      <c r="A176" s="8" t="s">
        <v>129</v>
      </c>
      <c r="C176" s="10">
        <v>8000</v>
      </c>
      <c r="E176" s="10">
        <v>8000</v>
      </c>
      <c r="G176" s="6"/>
    </row>
    <row r="177" spans="1:7" x14ac:dyDescent="0.25">
      <c r="A177" s="8" t="s">
        <v>130</v>
      </c>
      <c r="C177" s="10">
        <v>1000</v>
      </c>
      <c r="E177" s="10">
        <v>1000</v>
      </c>
      <c r="G177" s="18"/>
    </row>
    <row r="178" spans="1:7" x14ac:dyDescent="0.25">
      <c r="A178" s="8" t="s">
        <v>131</v>
      </c>
      <c r="C178" s="10">
        <v>0</v>
      </c>
      <c r="E178" s="10">
        <v>0</v>
      </c>
      <c r="G178" s="18"/>
    </row>
    <row r="179" spans="1:7" x14ac:dyDescent="0.25">
      <c r="A179" s="8" t="s">
        <v>132</v>
      </c>
      <c r="C179" s="10">
        <v>450</v>
      </c>
      <c r="E179" s="10">
        <v>450</v>
      </c>
      <c r="G179" s="18"/>
    </row>
    <row r="180" spans="1:7" x14ac:dyDescent="0.25">
      <c r="A180" s="8" t="s">
        <v>133</v>
      </c>
      <c r="C180" s="10">
        <v>3339</v>
      </c>
      <c r="E180" s="2">
        <v>3339</v>
      </c>
      <c r="G180" s="18"/>
    </row>
    <row r="181" spans="1:7" x14ac:dyDescent="0.25">
      <c r="A181" s="8" t="s">
        <v>134</v>
      </c>
      <c r="C181" s="10">
        <v>6789.3</v>
      </c>
      <c r="E181" s="10">
        <v>6789.3</v>
      </c>
      <c r="G181" s="18"/>
    </row>
    <row r="182" spans="1:7" x14ac:dyDescent="0.25">
      <c r="G182" s="17"/>
    </row>
    <row r="183" spans="1:7" x14ac:dyDescent="0.25">
      <c r="A183" s="8" t="s">
        <v>135</v>
      </c>
      <c r="C183" s="10">
        <f>SUM(C169:C181)</f>
        <v>24578.3</v>
      </c>
      <c r="E183" s="10">
        <f>SUM(E169:E181)</f>
        <v>24578.3</v>
      </c>
      <c r="G183" s="6"/>
    </row>
    <row r="185" spans="1:7" x14ac:dyDescent="0.25">
      <c r="A185" s="1" t="s">
        <v>136</v>
      </c>
    </row>
    <row r="187" spans="1:7" x14ac:dyDescent="0.25">
      <c r="A187" s="8" t="s">
        <v>137</v>
      </c>
      <c r="C187" s="10">
        <v>3000</v>
      </c>
      <c r="E187" s="10">
        <v>3000</v>
      </c>
      <c r="G187" s="6"/>
    </row>
    <row r="188" spans="1:7" x14ac:dyDescent="0.25">
      <c r="A188" s="8" t="s">
        <v>7</v>
      </c>
      <c r="C188" s="10">
        <v>0</v>
      </c>
      <c r="E188" s="10">
        <v>0</v>
      </c>
      <c r="G188" s="18"/>
    </row>
    <row r="189" spans="1:7" x14ac:dyDescent="0.25">
      <c r="A189" s="8" t="s">
        <v>138</v>
      </c>
      <c r="C189" s="10">
        <v>0</v>
      </c>
      <c r="E189" s="10">
        <v>0</v>
      </c>
      <c r="G189" s="18"/>
    </row>
    <row r="190" spans="1:7" x14ac:dyDescent="0.25">
      <c r="A190" s="8" t="s">
        <v>139</v>
      </c>
      <c r="C190" s="10">
        <v>2500</v>
      </c>
      <c r="E190" s="10">
        <v>2500</v>
      </c>
      <c r="G190" s="18"/>
    </row>
    <row r="191" spans="1:7" x14ac:dyDescent="0.25">
      <c r="A191" s="8" t="s">
        <v>140</v>
      </c>
      <c r="C191" s="10">
        <v>3500</v>
      </c>
      <c r="E191" s="10">
        <v>3500</v>
      </c>
      <c r="G191" s="18"/>
    </row>
    <row r="192" spans="1:7" x14ac:dyDescent="0.25">
      <c r="A192" s="8" t="s">
        <v>141</v>
      </c>
      <c r="C192" s="10">
        <v>97764</v>
      </c>
      <c r="E192" s="10">
        <v>97764</v>
      </c>
      <c r="G192" s="18"/>
    </row>
    <row r="193" spans="1:7" x14ac:dyDescent="0.25">
      <c r="A193" s="8" t="s">
        <v>142</v>
      </c>
      <c r="C193" s="10">
        <v>7479</v>
      </c>
      <c r="E193" s="10">
        <v>7479</v>
      </c>
      <c r="G193" s="18"/>
    </row>
    <row r="194" spans="1:7" x14ac:dyDescent="0.25">
      <c r="A194" s="8" t="s">
        <v>143</v>
      </c>
      <c r="C194" s="10">
        <v>700</v>
      </c>
      <c r="E194" s="10">
        <v>700</v>
      </c>
      <c r="G194" s="18"/>
    </row>
    <row r="195" spans="1:7" x14ac:dyDescent="0.25">
      <c r="A195" s="8" t="s">
        <v>144</v>
      </c>
      <c r="C195" s="10">
        <v>0</v>
      </c>
      <c r="E195" s="10">
        <v>0</v>
      </c>
      <c r="G195" s="18"/>
    </row>
    <row r="196" spans="1:7" x14ac:dyDescent="0.25">
      <c r="A196" s="8" t="s">
        <v>145</v>
      </c>
      <c r="C196" s="10">
        <v>2200</v>
      </c>
      <c r="E196" s="10">
        <v>2200</v>
      </c>
      <c r="G196" s="18"/>
    </row>
    <row r="197" spans="1:7" x14ac:dyDescent="0.25">
      <c r="A197" s="8" t="s">
        <v>146</v>
      </c>
      <c r="C197" s="10">
        <v>1000</v>
      </c>
      <c r="E197" s="10">
        <v>1000</v>
      </c>
      <c r="G197" s="18"/>
    </row>
    <row r="198" spans="1:7" x14ac:dyDescent="0.25">
      <c r="A198" s="8" t="s">
        <v>147</v>
      </c>
      <c r="C198" s="10">
        <v>0</v>
      </c>
      <c r="E198" s="10">
        <v>0</v>
      </c>
      <c r="G198" s="18"/>
    </row>
    <row r="199" spans="1:7" x14ac:dyDescent="0.25">
      <c r="A199" s="8" t="s">
        <v>148</v>
      </c>
      <c r="C199" s="10">
        <v>1700</v>
      </c>
      <c r="E199" s="10">
        <v>1000</v>
      </c>
      <c r="G199" s="18"/>
    </row>
    <row r="200" spans="1:7" x14ac:dyDescent="0.25">
      <c r="A200" s="8" t="s">
        <v>149</v>
      </c>
      <c r="C200" s="10">
        <v>1879.5</v>
      </c>
      <c r="E200" s="10">
        <v>1879.5</v>
      </c>
      <c r="G200" s="18"/>
    </row>
    <row r="201" spans="1:7" x14ac:dyDescent="0.25">
      <c r="A201" s="8" t="s">
        <v>150</v>
      </c>
      <c r="C201" s="10">
        <v>4275</v>
      </c>
      <c r="E201" s="10">
        <v>4275</v>
      </c>
      <c r="G201" s="18"/>
    </row>
    <row r="202" spans="1:7" x14ac:dyDescent="0.25">
      <c r="A202" s="8" t="s">
        <v>151</v>
      </c>
      <c r="C202" s="10">
        <v>12000</v>
      </c>
      <c r="E202" s="10">
        <v>12000</v>
      </c>
      <c r="G202" s="18"/>
    </row>
    <row r="203" spans="1:7" x14ac:dyDescent="0.25">
      <c r="A203" s="8" t="s">
        <v>152</v>
      </c>
      <c r="C203" s="10">
        <v>6000</v>
      </c>
      <c r="E203" s="10">
        <v>8000</v>
      </c>
      <c r="G203" s="18"/>
    </row>
    <row r="204" spans="1:7" x14ac:dyDescent="0.25">
      <c r="A204" s="8" t="s">
        <v>153</v>
      </c>
      <c r="C204" s="10">
        <v>1314</v>
      </c>
      <c r="E204" s="10">
        <v>1314</v>
      </c>
      <c r="G204" s="19"/>
    </row>
    <row r="205" spans="1:7" x14ac:dyDescent="0.25">
      <c r="A205" s="8" t="s">
        <v>154</v>
      </c>
      <c r="C205" s="10">
        <v>2182.9499999999998</v>
      </c>
      <c r="E205" s="10">
        <v>2182.9499999999998</v>
      </c>
      <c r="G205" s="6"/>
    </row>
    <row r="206" spans="1:7" x14ac:dyDescent="0.25">
      <c r="C206" s="13" t="s">
        <v>1</v>
      </c>
      <c r="E206" s="2" t="s">
        <v>2</v>
      </c>
    </row>
    <row r="207" spans="1:7" x14ac:dyDescent="0.25">
      <c r="C207" s="10" t="s">
        <v>3</v>
      </c>
      <c r="E207" s="13" t="s">
        <v>4</v>
      </c>
    </row>
    <row r="210" spans="1:7" x14ac:dyDescent="0.25">
      <c r="A210" s="8" t="s">
        <v>155</v>
      </c>
      <c r="C210" s="10">
        <v>0</v>
      </c>
      <c r="E210" s="10">
        <v>0</v>
      </c>
      <c r="G210" s="6"/>
    </row>
    <row r="211" spans="1:7" x14ac:dyDescent="0.25">
      <c r="A211" s="8" t="s">
        <v>156</v>
      </c>
      <c r="C211" s="10">
        <v>700</v>
      </c>
      <c r="E211" s="10">
        <v>700</v>
      </c>
      <c r="G211" s="18"/>
    </row>
    <row r="213" spans="1:7" x14ac:dyDescent="0.25">
      <c r="A213" s="8" t="s">
        <v>157</v>
      </c>
      <c r="C213" s="10">
        <f>SUM(C187:C211)</f>
        <v>148194.45000000001</v>
      </c>
      <c r="E213" s="10">
        <f>SUM(E187:E211)</f>
        <v>149494.45000000001</v>
      </c>
      <c r="G213" s="6"/>
    </row>
    <row r="215" spans="1:7" x14ac:dyDescent="0.25">
      <c r="A215" s="1" t="s">
        <v>158</v>
      </c>
    </row>
    <row r="217" spans="1:7" x14ac:dyDescent="0.25">
      <c r="A217" s="8" t="s">
        <v>159</v>
      </c>
      <c r="C217" s="16">
        <v>1500</v>
      </c>
      <c r="E217" s="10">
        <v>7905.49</v>
      </c>
      <c r="G217" s="6"/>
    </row>
    <row r="218" spans="1:7" x14ac:dyDescent="0.25">
      <c r="A218" s="8" t="s">
        <v>160</v>
      </c>
      <c r="C218" s="10">
        <v>22000</v>
      </c>
      <c r="E218" s="10">
        <v>22000</v>
      </c>
      <c r="G218" s="18"/>
    </row>
    <row r="219" spans="1:7" x14ac:dyDescent="0.25">
      <c r="A219" s="8" t="s">
        <v>161</v>
      </c>
      <c r="C219" s="10">
        <v>18066</v>
      </c>
      <c r="E219" s="10">
        <v>18066</v>
      </c>
      <c r="G219" s="18"/>
    </row>
    <row r="220" spans="1:7" x14ac:dyDescent="0.25">
      <c r="A220" s="8" t="s">
        <v>162</v>
      </c>
      <c r="C220" s="10">
        <v>3500</v>
      </c>
      <c r="E220" s="10">
        <v>4000</v>
      </c>
      <c r="G220" s="18"/>
    </row>
    <row r="221" spans="1:7" x14ac:dyDescent="0.25">
      <c r="A221" s="8" t="s">
        <v>163</v>
      </c>
      <c r="C221" s="10">
        <v>2500</v>
      </c>
      <c r="E221" s="10">
        <v>2500</v>
      </c>
      <c r="G221" s="18"/>
    </row>
    <row r="222" spans="1:7" x14ac:dyDescent="0.25">
      <c r="A222" s="8" t="s">
        <v>164</v>
      </c>
      <c r="C222" s="10">
        <v>1382</v>
      </c>
      <c r="E222" s="10">
        <v>1382</v>
      </c>
      <c r="G222" s="18"/>
    </row>
    <row r="223" spans="1:7" x14ac:dyDescent="0.25">
      <c r="A223" s="8" t="s">
        <v>165</v>
      </c>
      <c r="C223" s="10">
        <v>0</v>
      </c>
      <c r="E223" s="10">
        <v>0</v>
      </c>
      <c r="G223" s="18"/>
    </row>
    <row r="224" spans="1:7" x14ac:dyDescent="0.25">
      <c r="A224" s="8" t="s">
        <v>166</v>
      </c>
      <c r="C224" s="10">
        <v>2500</v>
      </c>
      <c r="E224" s="10">
        <v>2500</v>
      </c>
      <c r="G224" s="18"/>
    </row>
    <row r="225" spans="1:7" x14ac:dyDescent="0.25">
      <c r="A225" s="8" t="s">
        <v>167</v>
      </c>
      <c r="C225" s="10">
        <v>2700</v>
      </c>
      <c r="E225" s="10">
        <v>2700</v>
      </c>
      <c r="G225" s="18"/>
    </row>
    <row r="226" spans="1:7" x14ac:dyDescent="0.25">
      <c r="A226" s="8" t="s">
        <v>168</v>
      </c>
      <c r="C226" s="10">
        <v>5000</v>
      </c>
      <c r="E226" s="10">
        <v>5000</v>
      </c>
      <c r="G226" s="18"/>
    </row>
    <row r="227" spans="1:7" x14ac:dyDescent="0.25">
      <c r="A227" s="8" t="s">
        <v>169</v>
      </c>
      <c r="C227" s="10">
        <v>6000</v>
      </c>
      <c r="E227" s="10">
        <v>12000</v>
      </c>
      <c r="G227" s="18"/>
    </row>
    <row r="228" spans="1:7" x14ac:dyDescent="0.25">
      <c r="A228" s="8" t="s">
        <v>170</v>
      </c>
      <c r="C228" s="10">
        <v>1000</v>
      </c>
      <c r="E228" s="10">
        <v>1000</v>
      </c>
      <c r="G228" s="18"/>
    </row>
    <row r="229" spans="1:7" x14ac:dyDescent="0.25">
      <c r="A229" s="8" t="s">
        <v>171</v>
      </c>
      <c r="C229" s="10">
        <v>63600</v>
      </c>
      <c r="E229" s="10">
        <v>45939.32</v>
      </c>
      <c r="G229" s="18"/>
    </row>
    <row r="230" spans="1:7" x14ac:dyDescent="0.25">
      <c r="A230" s="8" t="s">
        <v>172</v>
      </c>
      <c r="B230" s="8" t="s">
        <v>173</v>
      </c>
      <c r="C230" s="10">
        <v>6300</v>
      </c>
      <c r="E230" s="10">
        <v>6300</v>
      </c>
      <c r="G230" s="18"/>
    </row>
    <row r="231" spans="1:7" x14ac:dyDescent="0.25">
      <c r="A231" s="8" t="s">
        <v>174</v>
      </c>
      <c r="C231" s="10">
        <v>1000</v>
      </c>
      <c r="E231" s="10">
        <v>0</v>
      </c>
      <c r="G231" s="18"/>
    </row>
    <row r="232" spans="1:7" x14ac:dyDescent="0.25">
      <c r="A232" s="8" t="s">
        <v>175</v>
      </c>
      <c r="C232" s="10">
        <v>0</v>
      </c>
      <c r="E232" s="10">
        <v>0</v>
      </c>
      <c r="G232" s="18"/>
    </row>
    <row r="233" spans="1:7" x14ac:dyDescent="0.25">
      <c r="A233" s="8" t="s">
        <v>176</v>
      </c>
      <c r="C233" s="10">
        <v>0</v>
      </c>
      <c r="E233" s="10">
        <v>0</v>
      </c>
      <c r="G233" s="18"/>
    </row>
    <row r="234" spans="1:7" x14ac:dyDescent="0.25">
      <c r="A234" s="8" t="s">
        <v>177</v>
      </c>
      <c r="C234" s="10">
        <v>0</v>
      </c>
      <c r="E234" s="10">
        <v>0</v>
      </c>
      <c r="G234" s="18"/>
    </row>
    <row r="235" spans="1:7" x14ac:dyDescent="0.25">
      <c r="A235" s="8" t="s">
        <v>178</v>
      </c>
      <c r="C235" s="10">
        <v>0</v>
      </c>
      <c r="E235" s="10">
        <v>0</v>
      </c>
      <c r="G235" s="18"/>
    </row>
    <row r="236" spans="1:7" x14ac:dyDescent="0.25">
      <c r="A236" s="8" t="s">
        <v>179</v>
      </c>
      <c r="C236" s="10">
        <v>6994.05</v>
      </c>
      <c r="E236" s="10">
        <v>6994.05</v>
      </c>
      <c r="G236" s="18"/>
    </row>
    <row r="237" spans="1:7" x14ac:dyDescent="0.25">
      <c r="A237" s="8" t="s">
        <v>180</v>
      </c>
      <c r="C237" s="10">
        <v>2525.25</v>
      </c>
      <c r="E237" s="10">
        <v>2525.25</v>
      </c>
      <c r="G237" s="18"/>
    </row>
    <row r="238" spans="1:7" x14ac:dyDescent="0.25">
      <c r="A238" s="8" t="s">
        <v>181</v>
      </c>
      <c r="C238" s="10">
        <v>4000</v>
      </c>
      <c r="E238" s="10">
        <v>4000</v>
      </c>
      <c r="G238" s="18"/>
    </row>
    <row r="239" spans="1:7" x14ac:dyDescent="0.25">
      <c r="A239" s="8" t="s">
        <v>47</v>
      </c>
    </row>
    <row r="240" spans="1:7" x14ac:dyDescent="0.25">
      <c r="C240" s="13" t="s">
        <v>1</v>
      </c>
      <c r="E240" s="2" t="s">
        <v>2</v>
      </c>
    </row>
    <row r="241" spans="1:8" x14ac:dyDescent="0.25">
      <c r="C241" s="10" t="s">
        <v>3</v>
      </c>
      <c r="E241" s="13" t="s">
        <v>4</v>
      </c>
    </row>
    <row r="244" spans="1:8" x14ac:dyDescent="0.25">
      <c r="A244" s="8" t="s">
        <v>182</v>
      </c>
      <c r="C244" s="10">
        <f>SUM(C217:C238)</f>
        <v>150567.29999999999</v>
      </c>
      <c r="E244" s="10">
        <f>SUM(E217:E238)</f>
        <v>144812.10999999999</v>
      </c>
      <c r="G244" s="6"/>
    </row>
    <row r="246" spans="1:8" x14ac:dyDescent="0.25">
      <c r="A246" s="1" t="s">
        <v>183</v>
      </c>
      <c r="H246" t="s">
        <v>7</v>
      </c>
    </row>
    <row r="248" spans="1:8" x14ac:dyDescent="0.25">
      <c r="A248" s="8" t="s">
        <v>184</v>
      </c>
      <c r="C248" s="10">
        <v>1000</v>
      </c>
      <c r="E248" s="10">
        <v>1000</v>
      </c>
      <c r="G248" s="6"/>
    </row>
    <row r="249" spans="1:8" x14ac:dyDescent="0.25">
      <c r="A249" s="8" t="s">
        <v>185</v>
      </c>
      <c r="C249" s="10">
        <v>4800</v>
      </c>
      <c r="E249" s="10">
        <v>4800</v>
      </c>
      <c r="G249" s="18"/>
    </row>
    <row r="250" spans="1:8" x14ac:dyDescent="0.25">
      <c r="A250" s="8" t="s">
        <v>186</v>
      </c>
      <c r="C250" s="10">
        <v>955</v>
      </c>
      <c r="E250" s="10">
        <v>955</v>
      </c>
      <c r="G250" s="18"/>
    </row>
    <row r="251" spans="1:8" x14ac:dyDescent="0.25">
      <c r="A251" s="8" t="s">
        <v>187</v>
      </c>
      <c r="C251" s="10">
        <v>1000</v>
      </c>
      <c r="E251" s="10">
        <v>1000</v>
      </c>
      <c r="G251" s="18"/>
    </row>
    <row r="253" spans="1:8" x14ac:dyDescent="0.25">
      <c r="A253" s="8" t="s">
        <v>188</v>
      </c>
      <c r="C253" s="10">
        <f>SUM(C248:C251)</f>
        <v>7755</v>
      </c>
      <c r="E253" s="10">
        <f>SUM(E248:E251)</f>
        <v>7755</v>
      </c>
      <c r="G253" s="6"/>
    </row>
    <row r="255" spans="1:8" x14ac:dyDescent="0.25">
      <c r="A255" s="1" t="s">
        <v>189</v>
      </c>
    </row>
    <row r="257" spans="1:7" x14ac:dyDescent="0.25">
      <c r="A257" s="8" t="s">
        <v>190</v>
      </c>
      <c r="C257" s="10">
        <v>4500</v>
      </c>
      <c r="E257" s="10">
        <v>8400</v>
      </c>
      <c r="G257" s="6"/>
    </row>
    <row r="258" spans="1:7" x14ac:dyDescent="0.25">
      <c r="A258" s="8" t="s">
        <v>191</v>
      </c>
      <c r="C258" s="10">
        <v>4000</v>
      </c>
      <c r="E258" s="10">
        <v>2000</v>
      </c>
      <c r="G258" s="18"/>
    </row>
    <row r="259" spans="1:7" x14ac:dyDescent="0.25">
      <c r="A259" s="8" t="s">
        <v>192</v>
      </c>
      <c r="C259" s="10">
        <v>200</v>
      </c>
      <c r="E259" s="10">
        <v>200</v>
      </c>
      <c r="G259" s="18"/>
    </row>
    <row r="260" spans="1:7" x14ac:dyDescent="0.25">
      <c r="A260" s="8" t="s">
        <v>193</v>
      </c>
      <c r="C260" s="10">
        <v>200</v>
      </c>
      <c r="E260" s="10">
        <v>0</v>
      </c>
      <c r="G260" s="18"/>
    </row>
    <row r="261" spans="1:7" x14ac:dyDescent="0.25">
      <c r="A261" s="8" t="s">
        <v>194</v>
      </c>
      <c r="C261" s="10">
        <v>200</v>
      </c>
      <c r="E261" s="10">
        <v>200</v>
      </c>
      <c r="G261" s="18"/>
    </row>
    <row r="262" spans="1:7" x14ac:dyDescent="0.25">
      <c r="A262" s="8" t="s">
        <v>195</v>
      </c>
      <c r="C262" s="10">
        <v>100</v>
      </c>
      <c r="E262" s="10">
        <v>100</v>
      </c>
      <c r="G262" s="18"/>
    </row>
    <row r="263" spans="1:7" x14ac:dyDescent="0.25">
      <c r="A263" s="8" t="s">
        <v>196</v>
      </c>
      <c r="C263" s="10">
        <v>0</v>
      </c>
      <c r="E263" s="10">
        <v>0</v>
      </c>
      <c r="G263" s="18"/>
    </row>
    <row r="264" spans="1:7" x14ac:dyDescent="0.25">
      <c r="A264" s="8" t="s">
        <v>197</v>
      </c>
      <c r="C264" s="10">
        <v>0</v>
      </c>
      <c r="E264" s="10">
        <v>0</v>
      </c>
      <c r="G264" s="18"/>
    </row>
    <row r="265" spans="1:7" x14ac:dyDescent="0.25">
      <c r="A265" s="8" t="s">
        <v>198</v>
      </c>
      <c r="C265" s="10">
        <v>0</v>
      </c>
      <c r="E265" s="10">
        <v>0</v>
      </c>
      <c r="G265" s="18"/>
    </row>
    <row r="266" spans="1:7" x14ac:dyDescent="0.25">
      <c r="A266" s="8" t="s">
        <v>199</v>
      </c>
      <c r="C266" s="10">
        <v>0</v>
      </c>
      <c r="E266" s="10">
        <v>1000</v>
      </c>
      <c r="G266" s="18"/>
    </row>
    <row r="267" spans="1:7" x14ac:dyDescent="0.25">
      <c r="A267" s="8" t="s">
        <v>200</v>
      </c>
      <c r="C267" s="10">
        <v>50</v>
      </c>
      <c r="E267" s="10">
        <v>50</v>
      </c>
      <c r="G267" s="18"/>
    </row>
    <row r="269" spans="1:7" x14ac:dyDescent="0.25">
      <c r="A269" s="8" t="s">
        <v>201</v>
      </c>
      <c r="C269" s="10">
        <f>SUM(C257:C267)</f>
        <v>9250</v>
      </c>
      <c r="E269" s="10">
        <f>SUM(E257:E267)</f>
        <v>11950</v>
      </c>
      <c r="G269" s="6"/>
    </row>
    <row r="271" spans="1:7" x14ac:dyDescent="0.25">
      <c r="A271" s="1" t="s">
        <v>202</v>
      </c>
    </row>
    <row r="273" spans="1:9" x14ac:dyDescent="0.25">
      <c r="A273" s="8" t="s">
        <v>203</v>
      </c>
      <c r="C273" s="10">
        <v>2700</v>
      </c>
      <c r="E273" s="10">
        <v>0</v>
      </c>
      <c r="G273" s="6"/>
    </row>
    <row r="274" spans="1:9" x14ac:dyDescent="0.25">
      <c r="C274" s="13" t="s">
        <v>1</v>
      </c>
      <c r="E274" s="2" t="s">
        <v>2</v>
      </c>
    </row>
    <row r="275" spans="1:9" x14ac:dyDescent="0.25">
      <c r="C275" s="10" t="s">
        <v>3</v>
      </c>
      <c r="E275" s="13" t="s">
        <v>4</v>
      </c>
    </row>
    <row r="278" spans="1:9" x14ac:dyDescent="0.25">
      <c r="A278" s="8" t="s">
        <v>204</v>
      </c>
      <c r="C278" s="10">
        <v>10000</v>
      </c>
      <c r="E278" s="10">
        <v>10000</v>
      </c>
      <c r="G278" s="6"/>
    </row>
    <row r="279" spans="1:9" x14ac:dyDescent="0.25">
      <c r="A279" s="8" t="s">
        <v>205</v>
      </c>
      <c r="C279" s="10">
        <v>0</v>
      </c>
      <c r="E279" s="10">
        <v>0</v>
      </c>
      <c r="G279" s="18"/>
    </row>
    <row r="280" spans="1:9" x14ac:dyDescent="0.25">
      <c r="A280" s="8" t="s">
        <v>206</v>
      </c>
      <c r="C280" s="10">
        <v>0</v>
      </c>
      <c r="E280" s="10">
        <v>0</v>
      </c>
      <c r="G280" s="18"/>
    </row>
    <row r="281" spans="1:9" x14ac:dyDescent="0.25">
      <c r="A281" s="8" t="s">
        <v>207</v>
      </c>
      <c r="C281" s="10">
        <v>0</v>
      </c>
      <c r="E281" s="10">
        <v>0</v>
      </c>
      <c r="G281" s="18"/>
    </row>
    <row r="282" spans="1:9" x14ac:dyDescent="0.25">
      <c r="A282" s="8" t="s">
        <v>208</v>
      </c>
      <c r="C282" s="10">
        <v>500</v>
      </c>
      <c r="E282" s="10">
        <v>100</v>
      </c>
      <c r="G282" s="18"/>
    </row>
    <row r="283" spans="1:9" x14ac:dyDescent="0.25">
      <c r="A283" s="8" t="s">
        <v>209</v>
      </c>
      <c r="C283" s="10">
        <v>0</v>
      </c>
      <c r="E283" s="10">
        <v>0</v>
      </c>
      <c r="G283" s="18"/>
    </row>
    <row r="284" spans="1:9" x14ac:dyDescent="0.25">
      <c r="A284" s="8" t="s">
        <v>210</v>
      </c>
      <c r="C284" s="10">
        <v>0</v>
      </c>
      <c r="E284" s="10">
        <v>0</v>
      </c>
      <c r="G284" s="18"/>
    </row>
    <row r="285" spans="1:9" x14ac:dyDescent="0.25">
      <c r="G285" s="17"/>
    </row>
    <row r="286" spans="1:9" x14ac:dyDescent="0.25">
      <c r="A286" s="8" t="s">
        <v>211</v>
      </c>
      <c r="C286" s="10">
        <f>SUM(C273:C284)</f>
        <v>13200</v>
      </c>
      <c r="E286" s="10">
        <f>SUM(E273:E284)</f>
        <v>10100</v>
      </c>
      <c r="G286" s="6"/>
    </row>
    <row r="287" spans="1:9" x14ac:dyDescent="0.25">
      <c r="I287" t="s">
        <v>47</v>
      </c>
    </row>
    <row r="288" spans="1:9" x14ac:dyDescent="0.25">
      <c r="A288" s="8" t="s">
        <v>212</v>
      </c>
      <c r="C288" s="10">
        <v>3670.8</v>
      </c>
      <c r="E288" s="10">
        <v>35000</v>
      </c>
      <c r="G288" s="6"/>
      <c r="I288" s="8" t="s">
        <v>7</v>
      </c>
    </row>
    <row r="289" spans="1:9" x14ac:dyDescent="0.25">
      <c r="A289" s="8" t="s">
        <v>213</v>
      </c>
      <c r="C289" s="10">
        <v>11817</v>
      </c>
      <c r="E289" s="10">
        <v>6000</v>
      </c>
      <c r="G289" s="18"/>
      <c r="H289" s="14"/>
      <c r="I289" s="14"/>
    </row>
    <row r="290" spans="1:9" x14ac:dyDescent="0.25">
      <c r="A290" t="s">
        <v>214</v>
      </c>
      <c r="C290" s="10">
        <v>0</v>
      </c>
      <c r="E290" s="10">
        <v>0</v>
      </c>
      <c r="G290" s="18"/>
      <c r="H290" s="14"/>
      <c r="I290" s="14"/>
    </row>
    <row r="291" spans="1:9" x14ac:dyDescent="0.25">
      <c r="A291" t="s">
        <v>215</v>
      </c>
      <c r="C291" s="10">
        <v>10770</v>
      </c>
      <c r="E291" s="10">
        <v>0</v>
      </c>
      <c r="G291" s="18"/>
    </row>
    <row r="293" spans="1:9" x14ac:dyDescent="0.25">
      <c r="A293" s="8" t="s">
        <v>216</v>
      </c>
      <c r="C293" s="10">
        <f>SUM(C92,C135,C165,C183,C213,C244,C253,C269,C286,C288,C289,C290,C291)</f>
        <v>1012288.0000000002</v>
      </c>
      <c r="E293" s="10">
        <f>SUM(E92,E135,E165,E183,E213,E244,E253,E269,E286,E288,E289,E290,E291)</f>
        <v>1019858.5100000001</v>
      </c>
      <c r="G293" s="6"/>
      <c r="H293" s="8" t="s">
        <v>7</v>
      </c>
    </row>
    <row r="294" spans="1:9" x14ac:dyDescent="0.25">
      <c r="E294" s="10" t="s">
        <v>7</v>
      </c>
    </row>
    <row r="295" spans="1:9" x14ac:dyDescent="0.25">
      <c r="A295" s="8" t="s">
        <v>217</v>
      </c>
      <c r="C295" s="10">
        <f>SUM(C63,-C293)</f>
        <v>-2.3283064365386963E-10</v>
      </c>
      <c r="E295" s="10">
        <f>SUM(E63,-E293)</f>
        <v>-1.1641532182693481E-10</v>
      </c>
      <c r="G295" s="6"/>
      <c r="H295" s="7"/>
    </row>
    <row r="297" spans="1:9" x14ac:dyDescent="0.25">
      <c r="A297" s="8" t="s">
        <v>218</v>
      </c>
      <c r="E297" s="10">
        <v>97000</v>
      </c>
      <c r="G297" s="6"/>
    </row>
    <row r="298" spans="1:9" x14ac:dyDescent="0.25">
      <c r="H298" t="s">
        <v>7</v>
      </c>
    </row>
    <row r="299" spans="1:9" x14ac:dyDescent="0.25">
      <c r="A299" s="8" t="s">
        <v>217</v>
      </c>
      <c r="E299" s="10">
        <f>SUM(E295,+E297)</f>
        <v>96999.999999999884</v>
      </c>
      <c r="G299" s="6" t="s">
        <v>7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97"/>
  <sheetViews>
    <sheetView view="pageLayout" zoomScaleNormal="100" workbookViewId="0">
      <selection sqref="A1:XFD1048576"/>
    </sheetView>
  </sheetViews>
  <sheetFormatPr defaultRowHeight="15" x14ac:dyDescent="0.25"/>
  <cols>
    <col min="1" max="1" width="14.7109375" customWidth="1"/>
    <col min="3" max="3" width="12.5703125" style="4" bestFit="1" customWidth="1"/>
    <col min="4" max="4" width="9.140625" style="3"/>
    <col min="5" max="5" width="10.140625" style="2" bestFit="1" customWidth="1"/>
    <col min="6" max="6" width="9.140625" style="2"/>
    <col min="7" max="7" width="10.140625" style="2" bestFit="1" customWidth="1"/>
    <col min="8" max="8" width="9.140625" style="2"/>
    <col min="9" max="9" width="10.140625" style="2" bestFit="1" customWidth="1"/>
  </cols>
  <sheetData>
    <row r="2" spans="1:9" x14ac:dyDescent="0.25">
      <c r="A2" s="1" t="s">
        <v>0</v>
      </c>
    </row>
    <row r="3" spans="1:9" x14ac:dyDescent="0.25">
      <c r="C3" s="4" t="s">
        <v>219</v>
      </c>
      <c r="E3" s="2" t="s">
        <v>220</v>
      </c>
      <c r="G3" s="2" t="s">
        <v>220</v>
      </c>
      <c r="I3" s="2" t="s">
        <v>221</v>
      </c>
    </row>
    <row r="4" spans="1:9" x14ac:dyDescent="0.25">
      <c r="C4" s="4" t="s">
        <v>3</v>
      </c>
      <c r="E4" s="2" t="s">
        <v>3</v>
      </c>
      <c r="G4" s="2" t="s">
        <v>222</v>
      </c>
      <c r="I4" s="2" t="s">
        <v>3</v>
      </c>
    </row>
    <row r="5" spans="1:9" x14ac:dyDescent="0.25">
      <c r="A5" s="1" t="s">
        <v>5</v>
      </c>
      <c r="B5" s="1"/>
    </row>
    <row r="7" spans="1:9" x14ac:dyDescent="0.25">
      <c r="A7" t="s">
        <v>6</v>
      </c>
      <c r="C7" s="4">
        <v>237600</v>
      </c>
      <c r="E7" s="2">
        <v>244700</v>
      </c>
      <c r="G7" s="2">
        <v>244700</v>
      </c>
      <c r="I7" s="2">
        <v>234046</v>
      </c>
    </row>
    <row r="8" spans="1:9" x14ac:dyDescent="0.25">
      <c r="A8" t="s">
        <v>8</v>
      </c>
      <c r="C8" s="4">
        <v>4000</v>
      </c>
      <c r="E8" s="2">
        <v>4800</v>
      </c>
      <c r="G8" s="2">
        <v>5000</v>
      </c>
      <c r="I8" s="2">
        <v>5000</v>
      </c>
    </row>
    <row r="9" spans="1:9" x14ac:dyDescent="0.25">
      <c r="A9" t="s">
        <v>9</v>
      </c>
      <c r="C9" s="4">
        <v>28500</v>
      </c>
      <c r="E9" s="2">
        <v>28900</v>
      </c>
      <c r="G9" s="2">
        <v>31900</v>
      </c>
      <c r="I9" s="2">
        <v>32000</v>
      </c>
    </row>
    <row r="10" spans="1:9" x14ac:dyDescent="0.25">
      <c r="A10" t="s">
        <v>10</v>
      </c>
      <c r="C10" s="4">
        <v>7000</v>
      </c>
      <c r="E10" s="2">
        <v>2800</v>
      </c>
      <c r="G10" s="2">
        <v>2800</v>
      </c>
      <c r="I10" s="2">
        <v>2800</v>
      </c>
    </row>
    <row r="11" spans="1:9" x14ac:dyDescent="0.25">
      <c r="A11" t="s">
        <v>11</v>
      </c>
      <c r="C11" s="4">
        <v>14250</v>
      </c>
      <c r="E11" s="2">
        <v>13750</v>
      </c>
      <c r="G11" s="2">
        <v>13750</v>
      </c>
      <c r="I11" s="2">
        <v>16000</v>
      </c>
    </row>
    <row r="13" spans="1:9" x14ac:dyDescent="0.25">
      <c r="A13" t="s">
        <v>12</v>
      </c>
      <c r="C13" s="4">
        <v>291350</v>
      </c>
      <c r="E13" s="2">
        <f>SUM(E7:E11)</f>
        <v>294950</v>
      </c>
      <c r="G13" s="2">
        <f>SUM(G7:G11)</f>
        <v>298150</v>
      </c>
      <c r="I13" s="2">
        <f>SUM(I7:I11)</f>
        <v>289846</v>
      </c>
    </row>
    <row r="15" spans="1:9" x14ac:dyDescent="0.25">
      <c r="A15" s="1" t="s">
        <v>13</v>
      </c>
    </row>
    <row r="17" spans="1:9" x14ac:dyDescent="0.25">
      <c r="A17" t="s">
        <v>14</v>
      </c>
      <c r="C17" s="4">
        <v>62900</v>
      </c>
      <c r="E17" s="2">
        <v>86000</v>
      </c>
      <c r="G17" s="2">
        <v>55000</v>
      </c>
      <c r="I17" s="2">
        <v>76000</v>
      </c>
    </row>
    <row r="18" spans="1:9" x14ac:dyDescent="0.25">
      <c r="A18" t="s">
        <v>15</v>
      </c>
      <c r="C18" s="4">
        <v>10000</v>
      </c>
      <c r="E18" s="2">
        <v>12500</v>
      </c>
      <c r="G18" s="2">
        <v>12800</v>
      </c>
      <c r="I18" s="2">
        <v>12500</v>
      </c>
    </row>
    <row r="19" spans="1:9" x14ac:dyDescent="0.25">
      <c r="A19" t="s">
        <v>16</v>
      </c>
      <c r="C19" s="4">
        <v>80000</v>
      </c>
      <c r="E19" s="2">
        <v>81500</v>
      </c>
      <c r="G19" s="2">
        <v>81500</v>
      </c>
      <c r="I19" s="2">
        <v>81500</v>
      </c>
    </row>
    <row r="20" spans="1:9" x14ac:dyDescent="0.25">
      <c r="A20" t="s">
        <v>17</v>
      </c>
      <c r="C20" s="4">
        <v>0</v>
      </c>
      <c r="E20" s="2">
        <v>0</v>
      </c>
      <c r="G20" s="2">
        <v>0</v>
      </c>
      <c r="I20" s="2">
        <v>0</v>
      </c>
    </row>
    <row r="21" spans="1:9" x14ac:dyDescent="0.25">
      <c r="A21" t="s">
        <v>18</v>
      </c>
      <c r="C21" s="4">
        <v>2500</v>
      </c>
      <c r="E21" s="2">
        <v>2600</v>
      </c>
      <c r="G21" s="2">
        <v>1400</v>
      </c>
      <c r="I21" s="2">
        <v>2500</v>
      </c>
    </row>
    <row r="22" spans="1:9" x14ac:dyDescent="0.25">
      <c r="A22" t="s">
        <v>19</v>
      </c>
      <c r="C22" s="4">
        <v>10250</v>
      </c>
      <c r="E22" s="2">
        <v>10250</v>
      </c>
      <c r="G22" s="2">
        <v>10250</v>
      </c>
      <c r="I22" s="2">
        <v>10250</v>
      </c>
    </row>
    <row r="23" spans="1:9" x14ac:dyDescent="0.25">
      <c r="A23" t="s">
        <v>20</v>
      </c>
      <c r="C23" s="4">
        <v>10700</v>
      </c>
      <c r="E23" s="2">
        <v>11000</v>
      </c>
      <c r="G23" s="2">
        <v>11000</v>
      </c>
      <c r="I23" s="2">
        <v>11000</v>
      </c>
    </row>
    <row r="25" spans="1:9" x14ac:dyDescent="0.25">
      <c r="A25" t="s">
        <v>21</v>
      </c>
      <c r="C25" s="4">
        <f>SUM(C17:C23)</f>
        <v>176350</v>
      </c>
      <c r="E25" s="2">
        <f>SUM(E17:E23)</f>
        <v>203850</v>
      </c>
      <c r="G25" s="2">
        <f>SUM(G17:G23)</f>
        <v>171950</v>
      </c>
      <c r="I25" s="2">
        <f>SUM(I17:I23)</f>
        <v>193750</v>
      </c>
    </row>
    <row r="27" spans="1:9" x14ac:dyDescent="0.25">
      <c r="A27" s="1" t="s">
        <v>22</v>
      </c>
    </row>
    <row r="29" spans="1:9" x14ac:dyDescent="0.25">
      <c r="A29" t="s">
        <v>23</v>
      </c>
      <c r="C29" s="4">
        <v>243000</v>
      </c>
      <c r="E29" s="2">
        <v>230000</v>
      </c>
      <c r="G29" s="2">
        <v>223500</v>
      </c>
      <c r="I29" s="2">
        <v>235000</v>
      </c>
    </row>
    <row r="30" spans="1:9" x14ac:dyDescent="0.25">
      <c r="A30" t="s">
        <v>24</v>
      </c>
      <c r="C30" s="4">
        <v>105560</v>
      </c>
      <c r="E30" s="2">
        <v>106500</v>
      </c>
      <c r="G30" s="2">
        <v>106500</v>
      </c>
      <c r="I30" s="2">
        <v>106500</v>
      </c>
    </row>
    <row r="31" spans="1:9" x14ac:dyDescent="0.25">
      <c r="A31" t="s">
        <v>25</v>
      </c>
      <c r="C31" s="4">
        <v>500</v>
      </c>
      <c r="E31" s="2">
        <v>500</v>
      </c>
      <c r="G31" s="2">
        <v>500</v>
      </c>
      <c r="I31" s="2">
        <v>500</v>
      </c>
    </row>
    <row r="32" spans="1:9" x14ac:dyDescent="0.25">
      <c r="A32" t="s">
        <v>26</v>
      </c>
      <c r="C32" s="4">
        <v>2700</v>
      </c>
      <c r="E32" s="2">
        <v>3200</v>
      </c>
      <c r="G32" s="2">
        <v>2200</v>
      </c>
      <c r="I32" s="2">
        <v>2200</v>
      </c>
    </row>
    <row r="33" spans="1:9" x14ac:dyDescent="0.25">
      <c r="A33" t="s">
        <v>27</v>
      </c>
      <c r="C33" s="4">
        <v>0</v>
      </c>
      <c r="E33" s="2">
        <v>0</v>
      </c>
      <c r="G33" s="2">
        <v>0</v>
      </c>
      <c r="I33" s="2">
        <v>0</v>
      </c>
    </row>
    <row r="34" spans="1:9" x14ac:dyDescent="0.25">
      <c r="A34" t="s">
        <v>28</v>
      </c>
      <c r="C34" s="4">
        <v>6500</v>
      </c>
      <c r="E34" s="2">
        <v>9000</v>
      </c>
      <c r="G34" s="2">
        <v>9000</v>
      </c>
      <c r="I34" s="2">
        <v>9000</v>
      </c>
    </row>
    <row r="35" spans="1:9" x14ac:dyDescent="0.25">
      <c r="C35" s="4" t="s">
        <v>219</v>
      </c>
      <c r="E35" s="2" t="s">
        <v>220</v>
      </c>
      <c r="G35" s="2" t="s">
        <v>220</v>
      </c>
      <c r="I35" s="2" t="s">
        <v>221</v>
      </c>
    </row>
    <row r="36" spans="1:9" x14ac:dyDescent="0.25">
      <c r="C36" s="4" t="s">
        <v>3</v>
      </c>
      <c r="E36" s="2" t="s">
        <v>3</v>
      </c>
      <c r="G36" s="2" t="s">
        <v>222</v>
      </c>
      <c r="I36" s="2" t="s">
        <v>3</v>
      </c>
    </row>
    <row r="38" spans="1:9" x14ac:dyDescent="0.25">
      <c r="A38" t="s">
        <v>30</v>
      </c>
      <c r="C38" s="4">
        <f>SUM(C29:C34)</f>
        <v>358260</v>
      </c>
      <c r="E38" s="2">
        <f>SUM(E29:E34)</f>
        <v>349200</v>
      </c>
      <c r="G38" s="2">
        <f>SUM(G29:G34)</f>
        <v>341700</v>
      </c>
      <c r="I38" s="2">
        <f>SUM(I29:I34)</f>
        <v>353200</v>
      </c>
    </row>
    <row r="40" spans="1:9" x14ac:dyDescent="0.25">
      <c r="A40" s="1" t="s">
        <v>31</v>
      </c>
    </row>
    <row r="42" spans="1:9" x14ac:dyDescent="0.25">
      <c r="A42" t="s">
        <v>32</v>
      </c>
      <c r="C42" s="4">
        <v>7500</v>
      </c>
      <c r="E42" s="2">
        <v>9500</v>
      </c>
      <c r="G42" s="2">
        <v>9500</v>
      </c>
      <c r="I42" s="2">
        <v>9500</v>
      </c>
    </row>
    <row r="43" spans="1:9" x14ac:dyDescent="0.25">
      <c r="A43" t="s">
        <v>33</v>
      </c>
      <c r="C43" s="4">
        <v>1800</v>
      </c>
      <c r="E43" s="2">
        <v>1400</v>
      </c>
      <c r="G43" s="2">
        <v>1600</v>
      </c>
      <c r="I43" s="2">
        <v>1400</v>
      </c>
    </row>
    <row r="44" spans="1:9" x14ac:dyDescent="0.25">
      <c r="A44" t="s">
        <v>34</v>
      </c>
      <c r="C44" s="4">
        <v>48500</v>
      </c>
      <c r="E44" s="2">
        <v>50000</v>
      </c>
      <c r="G44" s="2">
        <v>50000</v>
      </c>
      <c r="I44" s="2">
        <v>50000</v>
      </c>
    </row>
    <row r="45" spans="1:9" x14ac:dyDescent="0.25">
      <c r="A45" t="s">
        <v>35</v>
      </c>
      <c r="C45" s="4">
        <v>2200</v>
      </c>
      <c r="E45" s="2">
        <v>2150</v>
      </c>
      <c r="G45" s="2">
        <v>2150</v>
      </c>
      <c r="I45" s="2">
        <v>2150</v>
      </c>
    </row>
    <row r="47" spans="1:9" x14ac:dyDescent="0.25">
      <c r="A47" t="s">
        <v>36</v>
      </c>
      <c r="C47" s="4">
        <f>SUM(C42:C45)</f>
        <v>60000</v>
      </c>
      <c r="E47" s="2">
        <f>SUM(E42:E45)</f>
        <v>63050</v>
      </c>
      <c r="G47" s="2">
        <f>SUM(G42:G45)</f>
        <v>63250</v>
      </c>
      <c r="I47" s="2">
        <f>SUM(I42:I45)</f>
        <v>63050</v>
      </c>
    </row>
    <row r="49" spans="1:12" x14ac:dyDescent="0.25">
      <c r="A49" s="1" t="s">
        <v>37</v>
      </c>
    </row>
    <row r="51" spans="1:12" x14ac:dyDescent="0.25">
      <c r="A51" t="s">
        <v>38</v>
      </c>
      <c r="C51" s="4">
        <v>500</v>
      </c>
      <c r="E51" s="2">
        <v>1100</v>
      </c>
      <c r="G51" s="2">
        <v>200</v>
      </c>
      <c r="I51" s="2">
        <v>500</v>
      </c>
    </row>
    <row r="52" spans="1:12" x14ac:dyDescent="0.25">
      <c r="A52" t="s">
        <v>39</v>
      </c>
      <c r="C52" s="4">
        <v>0</v>
      </c>
      <c r="E52" s="2">
        <v>0</v>
      </c>
      <c r="G52" s="2">
        <v>0</v>
      </c>
      <c r="I52" s="2">
        <v>0</v>
      </c>
    </row>
    <row r="53" spans="1:12" x14ac:dyDescent="0.25">
      <c r="A53" t="s">
        <v>40</v>
      </c>
      <c r="C53" s="4">
        <v>100</v>
      </c>
      <c r="E53" s="2">
        <v>0</v>
      </c>
      <c r="G53" s="2">
        <v>0</v>
      </c>
      <c r="I53" s="2">
        <v>0</v>
      </c>
    </row>
    <row r="54" spans="1:12" x14ac:dyDescent="0.25">
      <c r="A54" t="s">
        <v>41</v>
      </c>
      <c r="C54" s="4">
        <v>6000</v>
      </c>
      <c r="E54" s="2">
        <v>3700</v>
      </c>
      <c r="G54" s="2">
        <v>1500</v>
      </c>
      <c r="I54" s="2">
        <v>1500</v>
      </c>
    </row>
    <row r="55" spans="1:12" x14ac:dyDescent="0.25">
      <c r="A55" t="s">
        <v>42</v>
      </c>
      <c r="C55" s="4">
        <v>2500</v>
      </c>
      <c r="E55" s="2">
        <v>2200</v>
      </c>
      <c r="G55" s="2">
        <v>3300</v>
      </c>
      <c r="I55" s="2">
        <v>3000</v>
      </c>
    </row>
    <row r="56" spans="1:12" x14ac:dyDescent="0.25">
      <c r="A56" t="s">
        <v>43</v>
      </c>
      <c r="C56" s="4">
        <v>0</v>
      </c>
      <c r="E56" s="2">
        <v>700</v>
      </c>
      <c r="G56" s="2">
        <v>700</v>
      </c>
      <c r="I56" s="2">
        <v>700</v>
      </c>
    </row>
    <row r="57" spans="1:12" x14ac:dyDescent="0.25">
      <c r="A57" t="s">
        <v>44</v>
      </c>
      <c r="C57" s="4">
        <v>0</v>
      </c>
      <c r="E57" s="2">
        <v>0</v>
      </c>
      <c r="G57" s="2">
        <v>0</v>
      </c>
      <c r="I57" s="2">
        <v>0</v>
      </c>
    </row>
    <row r="58" spans="1:12" x14ac:dyDescent="0.25">
      <c r="A58" t="s">
        <v>45</v>
      </c>
      <c r="C58" s="4">
        <v>55</v>
      </c>
      <c r="E58" s="2">
        <v>35</v>
      </c>
      <c r="G58" s="2">
        <v>35</v>
      </c>
      <c r="I58" s="2">
        <v>35</v>
      </c>
    </row>
    <row r="60" spans="1:12" x14ac:dyDescent="0.25">
      <c r="A60" t="s">
        <v>46</v>
      </c>
      <c r="C60" s="4">
        <f>SUM(C51:C58)</f>
        <v>9155</v>
      </c>
      <c r="E60" s="2">
        <f>SUM(E51:E58)</f>
        <v>7735</v>
      </c>
      <c r="G60" s="2">
        <f>SUM(G51:G58)</f>
        <v>5735</v>
      </c>
      <c r="I60" s="2">
        <f>SUM(I51:I58)</f>
        <v>5735</v>
      </c>
      <c r="L60" t="s">
        <v>47</v>
      </c>
    </row>
    <row r="62" spans="1:12" x14ac:dyDescent="0.25">
      <c r="A62" s="1" t="s">
        <v>48</v>
      </c>
      <c r="C62" s="4">
        <f>SUM(C13,C25,C38,C47,C60)</f>
        <v>895115</v>
      </c>
      <c r="E62" s="2">
        <f>SUM(E13,E25,E38,E47,E60)</f>
        <v>918785</v>
      </c>
      <c r="G62" s="2">
        <f>SUM(G13,G25,G38,G47,G60)</f>
        <v>880785</v>
      </c>
      <c r="I62" s="2">
        <f>SUM(I13,I25,I38,I47,I60)</f>
        <v>905581</v>
      </c>
    </row>
    <row r="69" spans="1:9" x14ac:dyDescent="0.25">
      <c r="C69" s="4" t="s">
        <v>219</v>
      </c>
      <c r="E69" s="2" t="s">
        <v>220</v>
      </c>
      <c r="G69" s="2" t="s">
        <v>220</v>
      </c>
      <c r="I69" s="2" t="s">
        <v>221</v>
      </c>
    </row>
    <row r="70" spans="1:9" x14ac:dyDescent="0.25">
      <c r="A70" s="1" t="s">
        <v>49</v>
      </c>
      <c r="C70" s="4" t="s">
        <v>3</v>
      </c>
      <c r="E70" s="2" t="s">
        <v>3</v>
      </c>
      <c r="G70" s="2" t="s">
        <v>222</v>
      </c>
      <c r="I70" s="2" t="s">
        <v>3</v>
      </c>
    </row>
    <row r="74" spans="1:9" x14ac:dyDescent="0.25">
      <c r="A74" s="1" t="s">
        <v>50</v>
      </c>
    </row>
    <row r="76" spans="1:9" x14ac:dyDescent="0.25">
      <c r="A76" t="s">
        <v>51</v>
      </c>
      <c r="C76" s="4">
        <v>1000</v>
      </c>
      <c r="E76" s="2">
        <v>250</v>
      </c>
      <c r="G76" s="2">
        <v>650</v>
      </c>
      <c r="I76" s="2">
        <v>650</v>
      </c>
    </row>
    <row r="77" spans="1:9" x14ac:dyDescent="0.25">
      <c r="A77" t="s">
        <v>52</v>
      </c>
      <c r="C77" s="4">
        <v>1500</v>
      </c>
      <c r="E77" s="2">
        <v>500</v>
      </c>
      <c r="G77" s="2">
        <v>1100</v>
      </c>
      <c r="I77" s="2">
        <v>1000</v>
      </c>
    </row>
    <row r="78" spans="1:9" x14ac:dyDescent="0.25">
      <c r="A78" t="s">
        <v>53</v>
      </c>
      <c r="C78" s="4">
        <v>6000</v>
      </c>
      <c r="E78" s="2">
        <v>5800</v>
      </c>
      <c r="G78" s="2">
        <v>4300</v>
      </c>
      <c r="I78" s="2">
        <v>5000</v>
      </c>
    </row>
    <row r="79" spans="1:9" x14ac:dyDescent="0.25">
      <c r="A79" t="s">
        <v>54</v>
      </c>
      <c r="C79" s="4">
        <v>2200</v>
      </c>
      <c r="E79" s="2">
        <v>3400</v>
      </c>
      <c r="G79" s="2">
        <v>4200</v>
      </c>
      <c r="I79" s="2">
        <v>4800</v>
      </c>
    </row>
    <row r="80" spans="1:9" x14ac:dyDescent="0.25">
      <c r="A80" t="s">
        <v>55</v>
      </c>
      <c r="C80" s="4">
        <v>2500</v>
      </c>
      <c r="E80" s="2">
        <v>0</v>
      </c>
      <c r="G80" s="2">
        <v>0</v>
      </c>
      <c r="I80" s="2">
        <v>0</v>
      </c>
    </row>
    <row r="81" spans="1:10" x14ac:dyDescent="0.25">
      <c r="A81" t="s">
        <v>56</v>
      </c>
      <c r="C81" s="4">
        <v>32000</v>
      </c>
      <c r="E81" s="2">
        <v>30000</v>
      </c>
      <c r="G81" s="2">
        <v>34800</v>
      </c>
      <c r="I81" s="2">
        <v>34800</v>
      </c>
    </row>
    <row r="82" spans="1:10" x14ac:dyDescent="0.25">
      <c r="A82" t="s">
        <v>57</v>
      </c>
      <c r="C82" s="4">
        <v>0</v>
      </c>
      <c r="E82" s="2">
        <v>0</v>
      </c>
      <c r="G82" s="2">
        <v>0</v>
      </c>
      <c r="I82" s="2">
        <v>22000</v>
      </c>
    </row>
    <row r="83" spans="1:10" x14ac:dyDescent="0.25">
      <c r="A83" t="s">
        <v>58</v>
      </c>
      <c r="C83" s="4">
        <v>8525.6</v>
      </c>
      <c r="E83" s="2">
        <v>8000</v>
      </c>
      <c r="G83" s="2">
        <v>8067</v>
      </c>
      <c r="I83" s="2">
        <v>7738.5</v>
      </c>
      <c r="J83" t="s">
        <v>47</v>
      </c>
    </row>
    <row r="84" spans="1:10" x14ac:dyDescent="0.25">
      <c r="A84" t="s">
        <v>59</v>
      </c>
      <c r="C84" s="4">
        <v>1932.5</v>
      </c>
      <c r="E84" s="2">
        <v>2029.13</v>
      </c>
      <c r="F84" s="2" t="s">
        <v>7</v>
      </c>
      <c r="G84" s="2">
        <v>2016</v>
      </c>
      <c r="I84" s="2">
        <v>2218</v>
      </c>
    </row>
    <row r="85" spans="1:10" x14ac:dyDescent="0.25">
      <c r="A85" t="s">
        <v>60</v>
      </c>
      <c r="C85" s="4">
        <v>1346.04</v>
      </c>
      <c r="E85" s="2">
        <v>1413.34</v>
      </c>
      <c r="G85" s="2">
        <v>1404</v>
      </c>
      <c r="I85" s="2">
        <v>3055</v>
      </c>
    </row>
    <row r="86" spans="1:10" x14ac:dyDescent="0.25">
      <c r="A86" t="s">
        <v>61</v>
      </c>
      <c r="C86" s="4">
        <v>0</v>
      </c>
      <c r="E86" s="2">
        <v>0</v>
      </c>
      <c r="G86" s="2">
        <v>0</v>
      </c>
      <c r="H86" s="2" t="s">
        <v>47</v>
      </c>
      <c r="I86" s="2">
        <v>0</v>
      </c>
    </row>
    <row r="87" spans="1:10" x14ac:dyDescent="0.25">
      <c r="A87" t="s">
        <v>62</v>
      </c>
      <c r="C87" s="4">
        <v>2100</v>
      </c>
      <c r="E87" s="2">
        <v>2100</v>
      </c>
      <c r="G87" s="2">
        <v>1200</v>
      </c>
      <c r="I87" s="2">
        <v>1500</v>
      </c>
    </row>
    <row r="88" spans="1:10" x14ac:dyDescent="0.25">
      <c r="A88" t="s">
        <v>63</v>
      </c>
      <c r="C88" s="4">
        <v>0</v>
      </c>
      <c r="E88" s="2">
        <v>3250</v>
      </c>
      <c r="G88" s="2">
        <v>2900</v>
      </c>
      <c r="I88" s="2">
        <v>3100</v>
      </c>
    </row>
    <row r="89" spans="1:10" x14ac:dyDescent="0.25">
      <c r="A89" t="s">
        <v>64</v>
      </c>
      <c r="C89" s="4">
        <v>1000</v>
      </c>
      <c r="E89" s="2">
        <v>500</v>
      </c>
      <c r="G89" s="2">
        <v>250</v>
      </c>
      <c r="I89" s="2">
        <v>250</v>
      </c>
    </row>
    <row r="91" spans="1:10" x14ac:dyDescent="0.25">
      <c r="A91" t="s">
        <v>66</v>
      </c>
      <c r="C91" s="4">
        <f>SUM(C76:C89)</f>
        <v>60104.14</v>
      </c>
      <c r="E91" s="2">
        <f>SUM(E76:E89)</f>
        <v>57242.469999999994</v>
      </c>
      <c r="G91" s="2">
        <f>SUM(G76:G89)</f>
        <v>60887</v>
      </c>
      <c r="I91" s="2">
        <f>SUM(I76:I89)</f>
        <v>86111.5</v>
      </c>
    </row>
    <row r="93" spans="1:10" x14ac:dyDescent="0.25">
      <c r="A93" s="1" t="s">
        <v>67</v>
      </c>
    </row>
    <row r="95" spans="1:10" x14ac:dyDescent="0.25">
      <c r="A95" t="s">
        <v>68</v>
      </c>
      <c r="C95" s="4">
        <v>1900</v>
      </c>
      <c r="E95" s="2">
        <v>1900</v>
      </c>
      <c r="G95" s="2">
        <v>1900</v>
      </c>
      <c r="I95" s="2">
        <v>1900</v>
      </c>
    </row>
    <row r="96" spans="1:10" x14ac:dyDescent="0.25">
      <c r="A96" t="s">
        <v>69</v>
      </c>
      <c r="C96" s="4">
        <v>7500</v>
      </c>
      <c r="E96" s="2">
        <v>7625</v>
      </c>
      <c r="G96" s="2">
        <v>7850</v>
      </c>
      <c r="I96" s="2">
        <v>8000</v>
      </c>
    </row>
    <row r="97" spans="1:10" x14ac:dyDescent="0.25">
      <c r="A97" t="s">
        <v>70</v>
      </c>
      <c r="C97" s="4">
        <v>0</v>
      </c>
      <c r="E97" s="2">
        <v>0</v>
      </c>
      <c r="G97" s="2">
        <v>0</v>
      </c>
      <c r="I97" s="2">
        <v>0</v>
      </c>
    </row>
    <row r="98" spans="1:10" x14ac:dyDescent="0.25">
      <c r="A98" t="s">
        <v>71</v>
      </c>
      <c r="C98" s="4">
        <v>5300</v>
      </c>
      <c r="E98" s="2">
        <v>5300</v>
      </c>
      <c r="G98" s="2">
        <v>5300</v>
      </c>
      <c r="I98" s="2">
        <v>5300</v>
      </c>
    </row>
    <row r="99" spans="1:10" x14ac:dyDescent="0.25">
      <c r="A99" t="s">
        <v>72</v>
      </c>
      <c r="C99" s="4">
        <v>2400</v>
      </c>
      <c r="E99" s="2">
        <v>1600</v>
      </c>
      <c r="G99" s="2">
        <v>1700</v>
      </c>
      <c r="I99" s="2">
        <v>1700</v>
      </c>
    </row>
    <row r="100" spans="1:10" x14ac:dyDescent="0.25">
      <c r="A100" t="s">
        <v>73</v>
      </c>
      <c r="C100" s="4">
        <v>1500</v>
      </c>
      <c r="E100" s="2">
        <v>1500</v>
      </c>
      <c r="G100" s="2">
        <v>1500</v>
      </c>
      <c r="I100" s="2">
        <v>1500</v>
      </c>
    </row>
    <row r="101" spans="1:10" x14ac:dyDescent="0.25">
      <c r="A101" t="s">
        <v>74</v>
      </c>
      <c r="C101" s="4">
        <v>10400</v>
      </c>
      <c r="E101" s="2">
        <v>10712</v>
      </c>
      <c r="G101" s="2">
        <v>11600</v>
      </c>
      <c r="I101" s="2">
        <v>10712</v>
      </c>
    </row>
    <row r="102" spans="1:10" x14ac:dyDescent="0.25">
      <c r="A102" t="s">
        <v>75</v>
      </c>
      <c r="C102" s="4">
        <v>9266</v>
      </c>
      <c r="E102" s="2">
        <v>9329</v>
      </c>
      <c r="G102" s="2">
        <v>9502</v>
      </c>
      <c r="I102" s="2">
        <v>9329</v>
      </c>
    </row>
    <row r="103" spans="1:10" x14ac:dyDescent="0.25">
      <c r="C103" s="4" t="s">
        <v>219</v>
      </c>
      <c r="E103" s="2" t="s">
        <v>220</v>
      </c>
      <c r="G103" s="2" t="s">
        <v>220</v>
      </c>
      <c r="I103" s="2" t="s">
        <v>221</v>
      </c>
    </row>
    <row r="104" spans="1:10" x14ac:dyDescent="0.25">
      <c r="C104" s="4" t="s">
        <v>3</v>
      </c>
      <c r="E104" s="2" t="s">
        <v>3</v>
      </c>
      <c r="G104" s="2" t="s">
        <v>222</v>
      </c>
      <c r="I104" s="2" t="s">
        <v>3</v>
      </c>
    </row>
    <row r="107" spans="1:10" x14ac:dyDescent="0.25">
      <c r="A107" t="s">
        <v>76</v>
      </c>
      <c r="C107" s="4">
        <v>4133.5</v>
      </c>
      <c r="E107" s="2">
        <v>5237.74</v>
      </c>
      <c r="G107" s="2">
        <v>5204</v>
      </c>
      <c r="I107" s="2">
        <v>4962</v>
      </c>
    </row>
    <row r="108" spans="1:10" x14ac:dyDescent="0.25">
      <c r="A108" t="s">
        <v>77</v>
      </c>
      <c r="C108" s="4">
        <v>2500</v>
      </c>
      <c r="E108" s="2">
        <v>1500</v>
      </c>
      <c r="G108" s="2">
        <v>5400</v>
      </c>
      <c r="I108" s="2">
        <v>3500</v>
      </c>
      <c r="J108" t="s">
        <v>7</v>
      </c>
    </row>
    <row r="109" spans="1:10" x14ac:dyDescent="0.25">
      <c r="A109" t="s">
        <v>78</v>
      </c>
      <c r="C109" s="4">
        <v>1500</v>
      </c>
      <c r="E109" s="2">
        <v>2000</v>
      </c>
      <c r="G109" s="2">
        <v>1700</v>
      </c>
      <c r="I109" s="2">
        <v>2000</v>
      </c>
    </row>
    <row r="110" spans="1:10" x14ac:dyDescent="0.25">
      <c r="A110" t="s">
        <v>79</v>
      </c>
      <c r="C110" s="4">
        <v>2000</v>
      </c>
      <c r="E110" s="2">
        <v>3000</v>
      </c>
      <c r="G110" s="2">
        <v>1500</v>
      </c>
      <c r="I110" s="2">
        <v>2000</v>
      </c>
    </row>
    <row r="111" spans="1:10" x14ac:dyDescent="0.25">
      <c r="A111" t="s">
        <v>80</v>
      </c>
      <c r="C111" s="4">
        <v>452.21</v>
      </c>
      <c r="E111" s="2">
        <v>1000</v>
      </c>
      <c r="G111" s="2">
        <v>1300</v>
      </c>
      <c r="I111" s="2">
        <v>1300</v>
      </c>
    </row>
    <row r="112" spans="1:10" x14ac:dyDescent="0.25">
      <c r="A112" t="s">
        <v>81</v>
      </c>
      <c r="C112" s="4">
        <v>8000</v>
      </c>
      <c r="E112" s="2">
        <v>7500</v>
      </c>
      <c r="G112" s="2">
        <v>2500</v>
      </c>
      <c r="I112" s="2">
        <v>7500</v>
      </c>
    </row>
    <row r="113" spans="1:9" x14ac:dyDescent="0.25">
      <c r="A113" t="s">
        <v>82</v>
      </c>
      <c r="C113" s="4">
        <v>0</v>
      </c>
      <c r="E113" s="2">
        <v>0</v>
      </c>
      <c r="G113" s="2">
        <v>0</v>
      </c>
      <c r="I113" s="2">
        <v>0</v>
      </c>
    </row>
    <row r="114" spans="1:9" x14ac:dyDescent="0.25">
      <c r="A114" t="s">
        <v>83</v>
      </c>
      <c r="C114" s="4">
        <v>3500</v>
      </c>
      <c r="E114" s="2">
        <v>1500</v>
      </c>
      <c r="G114" s="2">
        <v>1800</v>
      </c>
      <c r="I114" s="2">
        <v>1800</v>
      </c>
    </row>
    <row r="115" spans="1:9" x14ac:dyDescent="0.25">
      <c r="A115" t="s">
        <v>84</v>
      </c>
      <c r="C115" s="4">
        <v>5000</v>
      </c>
      <c r="E115" s="2">
        <v>5000</v>
      </c>
      <c r="G115" s="2">
        <v>1500</v>
      </c>
      <c r="I115" s="2">
        <v>2500</v>
      </c>
    </row>
    <row r="116" spans="1:9" x14ac:dyDescent="0.25">
      <c r="A116" t="s">
        <v>85</v>
      </c>
      <c r="C116" s="4">
        <v>1500</v>
      </c>
      <c r="E116" s="2">
        <v>500</v>
      </c>
      <c r="G116" s="2">
        <v>500</v>
      </c>
      <c r="I116" s="2">
        <v>1500</v>
      </c>
    </row>
    <row r="117" spans="1:9" x14ac:dyDescent="0.25">
      <c r="A117" t="s">
        <v>86</v>
      </c>
      <c r="C117" s="4">
        <v>350</v>
      </c>
      <c r="E117" s="2">
        <v>350</v>
      </c>
      <c r="G117" s="2">
        <v>550</v>
      </c>
      <c r="I117" s="2">
        <v>450</v>
      </c>
    </row>
    <row r="118" spans="1:9" x14ac:dyDescent="0.25">
      <c r="A118" t="s">
        <v>87</v>
      </c>
      <c r="C118" s="4">
        <v>105000</v>
      </c>
      <c r="E118" s="2">
        <v>108150</v>
      </c>
      <c r="G118" s="2">
        <v>105000</v>
      </c>
      <c r="I118" s="2">
        <v>108150</v>
      </c>
    </row>
    <row r="119" spans="1:9" x14ac:dyDescent="0.25">
      <c r="A119" t="s">
        <v>88</v>
      </c>
      <c r="C119" s="4">
        <v>5724.16</v>
      </c>
      <c r="E119" s="2">
        <v>6353</v>
      </c>
      <c r="G119" s="2">
        <v>6353</v>
      </c>
      <c r="I119" s="2">
        <v>6687</v>
      </c>
    </row>
    <row r="120" spans="1:9" x14ac:dyDescent="0.25">
      <c r="A120" t="s">
        <v>89</v>
      </c>
      <c r="C120" s="4">
        <v>7000</v>
      </c>
      <c r="E120" s="2">
        <v>5100</v>
      </c>
      <c r="G120" s="2">
        <v>5100</v>
      </c>
      <c r="I120" s="2">
        <v>5500</v>
      </c>
    </row>
    <row r="121" spans="1:9" x14ac:dyDescent="0.25">
      <c r="A121" t="s">
        <v>90</v>
      </c>
      <c r="C121" s="4">
        <v>2000</v>
      </c>
      <c r="E121" s="2">
        <v>2000</v>
      </c>
      <c r="G121" s="2">
        <v>2000</v>
      </c>
      <c r="I121" s="2">
        <v>2000</v>
      </c>
    </row>
    <row r="122" spans="1:9" x14ac:dyDescent="0.25">
      <c r="A122" t="s">
        <v>91</v>
      </c>
      <c r="C122" s="4">
        <v>4185</v>
      </c>
      <c r="E122" s="2">
        <v>4500</v>
      </c>
      <c r="G122" s="2">
        <v>3900</v>
      </c>
      <c r="I122" s="2">
        <v>4264</v>
      </c>
    </row>
    <row r="123" spans="1:9" x14ac:dyDescent="0.25">
      <c r="A123" t="s">
        <v>92</v>
      </c>
      <c r="C123" s="4">
        <v>1500</v>
      </c>
      <c r="E123" s="2">
        <v>1200</v>
      </c>
      <c r="G123" s="2">
        <v>1250</v>
      </c>
      <c r="I123" s="2">
        <v>1300</v>
      </c>
    </row>
    <row r="124" spans="1:9" x14ac:dyDescent="0.25">
      <c r="A124" t="s">
        <v>93</v>
      </c>
      <c r="C124" s="4">
        <v>6056.21</v>
      </c>
      <c r="E124" s="2">
        <v>5944</v>
      </c>
      <c r="G124" s="2">
        <v>5770</v>
      </c>
      <c r="I124" s="2">
        <v>5944</v>
      </c>
    </row>
    <row r="125" spans="1:9" x14ac:dyDescent="0.25">
      <c r="A125" t="s">
        <v>94</v>
      </c>
      <c r="C125" s="4">
        <v>0</v>
      </c>
      <c r="E125" s="2">
        <v>2200</v>
      </c>
      <c r="G125" s="2">
        <v>700</v>
      </c>
      <c r="I125" s="2">
        <v>1000</v>
      </c>
    </row>
    <row r="126" spans="1:9" x14ac:dyDescent="0.25">
      <c r="A126" t="s">
        <v>95</v>
      </c>
      <c r="C126" s="4">
        <v>0</v>
      </c>
      <c r="E126" s="2">
        <v>0</v>
      </c>
      <c r="G126" s="2">
        <v>0</v>
      </c>
      <c r="I126" s="2">
        <v>0</v>
      </c>
    </row>
    <row r="127" spans="1:9" x14ac:dyDescent="0.25">
      <c r="A127" t="s">
        <v>96</v>
      </c>
      <c r="C127" s="4">
        <v>14250</v>
      </c>
      <c r="E127" s="2">
        <v>13750</v>
      </c>
      <c r="G127" s="2">
        <v>13750</v>
      </c>
      <c r="I127" s="2">
        <v>16000</v>
      </c>
    </row>
    <row r="128" spans="1:9" x14ac:dyDescent="0.25">
      <c r="A128" t="s">
        <v>97</v>
      </c>
      <c r="C128" s="4">
        <v>3600</v>
      </c>
      <c r="E128" s="2">
        <v>3600</v>
      </c>
      <c r="G128" s="2">
        <v>3600</v>
      </c>
      <c r="I128" s="2">
        <v>3600</v>
      </c>
    </row>
    <row r="129" spans="1:10" x14ac:dyDescent="0.25">
      <c r="A129" t="s">
        <v>98</v>
      </c>
      <c r="C129" s="4">
        <v>13920</v>
      </c>
      <c r="E129" s="2">
        <v>13200</v>
      </c>
      <c r="G129" s="2">
        <v>13200</v>
      </c>
      <c r="I129" s="2">
        <v>12072</v>
      </c>
    </row>
    <row r="130" spans="1:10" x14ac:dyDescent="0.25">
      <c r="A130" t="s">
        <v>99</v>
      </c>
      <c r="C130" s="4">
        <v>1259.3399999999999</v>
      </c>
      <c r="E130" s="2">
        <v>1030.3499999999999</v>
      </c>
      <c r="G130" s="2">
        <v>1015</v>
      </c>
      <c r="I130" s="2">
        <v>1031</v>
      </c>
    </row>
    <row r="131" spans="1:10" x14ac:dyDescent="0.25">
      <c r="A131" t="s">
        <v>100</v>
      </c>
      <c r="C131" s="4">
        <v>2578</v>
      </c>
      <c r="E131" s="2">
        <v>2706.9</v>
      </c>
      <c r="G131" s="2">
        <v>2690</v>
      </c>
      <c r="I131" s="2">
        <v>2978</v>
      </c>
      <c r="J131" s="2"/>
    </row>
    <row r="132" spans="1:10" x14ac:dyDescent="0.25">
      <c r="A132" t="s">
        <v>101</v>
      </c>
      <c r="C132" s="4">
        <v>0</v>
      </c>
      <c r="E132" s="2">
        <v>0</v>
      </c>
      <c r="G132" s="2">
        <v>0</v>
      </c>
      <c r="I132" s="2">
        <v>0</v>
      </c>
    </row>
    <row r="134" spans="1:10" x14ac:dyDescent="0.25">
      <c r="A134" t="s">
        <v>102</v>
      </c>
      <c r="C134" s="4">
        <f>SUM(C95:C132)</f>
        <v>234274.41999999998</v>
      </c>
      <c r="E134" s="2">
        <f>SUM(E95:E132)</f>
        <v>235287.99</v>
      </c>
      <c r="G134" s="2">
        <f>SUM(G95:G132)</f>
        <v>225634</v>
      </c>
      <c r="I134" s="2">
        <f>SUM(I95:I132)</f>
        <v>236479</v>
      </c>
    </row>
    <row r="137" spans="1:10" x14ac:dyDescent="0.25">
      <c r="C137" s="4" t="s">
        <v>219</v>
      </c>
      <c r="E137" s="2" t="s">
        <v>220</v>
      </c>
      <c r="G137" s="2" t="s">
        <v>220</v>
      </c>
      <c r="I137" s="2" t="s">
        <v>221</v>
      </c>
    </row>
    <row r="138" spans="1:10" x14ac:dyDescent="0.25">
      <c r="C138" s="4" t="s">
        <v>3</v>
      </c>
      <c r="E138" s="2" t="s">
        <v>3</v>
      </c>
      <c r="G138" s="2" t="s">
        <v>222</v>
      </c>
      <c r="I138" s="2" t="s">
        <v>3</v>
      </c>
    </row>
    <row r="141" spans="1:10" x14ac:dyDescent="0.25">
      <c r="A141" s="1" t="s">
        <v>103</v>
      </c>
    </row>
    <row r="143" spans="1:10" x14ac:dyDescent="0.25">
      <c r="A143" t="s">
        <v>104</v>
      </c>
      <c r="C143" s="4">
        <v>750</v>
      </c>
      <c r="E143" s="2">
        <v>500</v>
      </c>
      <c r="G143" s="2">
        <v>500</v>
      </c>
      <c r="I143" s="2">
        <v>500</v>
      </c>
    </row>
    <row r="144" spans="1:10" x14ac:dyDescent="0.25">
      <c r="A144" t="s">
        <v>105</v>
      </c>
      <c r="C144" s="4">
        <v>3500</v>
      </c>
      <c r="E144" s="2">
        <v>4600</v>
      </c>
      <c r="G144" s="2">
        <v>3500</v>
      </c>
      <c r="I144" s="2">
        <v>4500</v>
      </c>
    </row>
    <row r="145" spans="1:9" x14ac:dyDescent="0.25">
      <c r="A145" t="s">
        <v>106</v>
      </c>
      <c r="C145" s="4">
        <v>5000</v>
      </c>
      <c r="E145" s="2">
        <v>3000</v>
      </c>
      <c r="G145" s="2">
        <v>500</v>
      </c>
      <c r="I145" s="2">
        <v>2000</v>
      </c>
    </row>
    <row r="146" spans="1:9" x14ac:dyDescent="0.25">
      <c r="A146" t="s">
        <v>107</v>
      </c>
      <c r="C146" s="4">
        <v>20800</v>
      </c>
      <c r="E146" s="2">
        <v>39099</v>
      </c>
      <c r="G146" s="2">
        <v>21424</v>
      </c>
      <c r="I146" s="2">
        <v>39630</v>
      </c>
    </row>
    <row r="147" spans="1:9" x14ac:dyDescent="0.25">
      <c r="A147" t="s">
        <v>108</v>
      </c>
      <c r="C147" s="4">
        <v>2300</v>
      </c>
      <c r="E147" s="2">
        <v>2300</v>
      </c>
      <c r="G147" s="2">
        <v>1000</v>
      </c>
      <c r="I147" s="2">
        <v>1500</v>
      </c>
    </row>
    <row r="148" spans="1:9" x14ac:dyDescent="0.25">
      <c r="A148" t="s">
        <v>109</v>
      </c>
      <c r="C148" s="4">
        <v>47500</v>
      </c>
      <c r="E148" s="2">
        <v>48925</v>
      </c>
      <c r="G148" s="2">
        <v>48925</v>
      </c>
      <c r="I148" s="2">
        <v>48925</v>
      </c>
    </row>
    <row r="149" spans="1:9" x14ac:dyDescent="0.25">
      <c r="A149" t="s">
        <v>223</v>
      </c>
      <c r="C149" s="4">
        <v>5224.95</v>
      </c>
      <c r="E149" s="2">
        <v>6733</v>
      </c>
      <c r="G149" s="2">
        <v>5381.7</v>
      </c>
      <c r="I149" s="2">
        <v>6775</v>
      </c>
    </row>
    <row r="150" spans="1:9" x14ac:dyDescent="0.25">
      <c r="A150" t="s">
        <v>111</v>
      </c>
      <c r="C150" s="4">
        <v>22500</v>
      </c>
      <c r="E150" s="2">
        <v>22500</v>
      </c>
      <c r="G150" s="2">
        <v>22500</v>
      </c>
      <c r="I150" s="2">
        <v>22500</v>
      </c>
    </row>
    <row r="151" spans="1:9" x14ac:dyDescent="0.25">
      <c r="A151" t="s">
        <v>112</v>
      </c>
      <c r="C151" s="4">
        <v>35000</v>
      </c>
      <c r="E151" s="2">
        <v>31750</v>
      </c>
      <c r="G151" s="2">
        <v>27800</v>
      </c>
      <c r="I151" s="2">
        <v>22750</v>
      </c>
    </row>
    <row r="152" spans="1:9" x14ac:dyDescent="0.25">
      <c r="A152" t="s">
        <v>113</v>
      </c>
      <c r="C152" s="4">
        <v>1600</v>
      </c>
      <c r="E152" s="2">
        <v>1350</v>
      </c>
      <c r="G152" s="2">
        <v>100</v>
      </c>
      <c r="I152" s="2">
        <v>1350</v>
      </c>
    </row>
    <row r="153" spans="1:9" x14ac:dyDescent="0.25">
      <c r="A153" t="s">
        <v>114</v>
      </c>
      <c r="C153" s="4">
        <v>74138</v>
      </c>
      <c r="E153" s="2">
        <v>82600</v>
      </c>
      <c r="G153" s="2">
        <v>76200</v>
      </c>
      <c r="I153" s="2">
        <v>76200</v>
      </c>
    </row>
    <row r="154" spans="1:9" x14ac:dyDescent="0.25">
      <c r="A154" t="s">
        <v>115</v>
      </c>
      <c r="C154" s="4">
        <v>1500</v>
      </c>
      <c r="E154" s="2">
        <v>1500</v>
      </c>
      <c r="G154" s="2">
        <v>1500</v>
      </c>
      <c r="I154" s="2">
        <v>1500</v>
      </c>
    </row>
    <row r="155" spans="1:9" x14ac:dyDescent="0.25">
      <c r="A155" t="s">
        <v>116</v>
      </c>
      <c r="C155" s="4">
        <v>0</v>
      </c>
      <c r="E155" s="2">
        <v>0</v>
      </c>
      <c r="G155" s="2">
        <v>0</v>
      </c>
      <c r="I155" s="2">
        <v>0</v>
      </c>
    </row>
    <row r="156" spans="1:9" x14ac:dyDescent="0.25">
      <c r="A156" t="s">
        <v>117</v>
      </c>
      <c r="C156" s="4">
        <v>0</v>
      </c>
      <c r="E156" s="2">
        <v>0</v>
      </c>
      <c r="G156" s="2">
        <v>0</v>
      </c>
      <c r="I156" s="2">
        <v>0</v>
      </c>
    </row>
    <row r="157" spans="1:9" x14ac:dyDescent="0.25">
      <c r="A157" t="s">
        <v>118</v>
      </c>
      <c r="C157" s="4">
        <v>3415</v>
      </c>
      <c r="E157" s="2">
        <v>4403</v>
      </c>
      <c r="G157" s="2">
        <v>3517</v>
      </c>
      <c r="I157" s="2">
        <v>4428</v>
      </c>
    </row>
    <row r="158" spans="1:9" x14ac:dyDescent="0.25">
      <c r="A158" t="s">
        <v>119</v>
      </c>
      <c r="C158" s="4">
        <v>13920</v>
      </c>
      <c r="E158" s="2">
        <v>19800</v>
      </c>
      <c r="G158" s="2">
        <v>14421</v>
      </c>
      <c r="I158" s="2">
        <v>18108</v>
      </c>
    </row>
    <row r="159" spans="1:9" x14ac:dyDescent="0.25">
      <c r="A159" t="s">
        <v>120</v>
      </c>
      <c r="C159" s="4">
        <v>700</v>
      </c>
      <c r="E159" s="2">
        <v>2500</v>
      </c>
      <c r="G159" s="2">
        <v>0</v>
      </c>
      <c r="I159" s="2">
        <v>2500</v>
      </c>
    </row>
    <row r="160" spans="1:9" x14ac:dyDescent="0.25">
      <c r="A160" t="s">
        <v>121</v>
      </c>
      <c r="C160" s="4">
        <v>839.56</v>
      </c>
      <c r="E160" s="2">
        <v>1030.3499999999999</v>
      </c>
      <c r="G160" s="2">
        <v>1015</v>
      </c>
      <c r="I160" s="2">
        <v>1031</v>
      </c>
    </row>
    <row r="161" spans="1:9" x14ac:dyDescent="0.25">
      <c r="A161" t="s">
        <v>122</v>
      </c>
      <c r="C161" s="4">
        <v>2147</v>
      </c>
      <c r="E161" s="2">
        <v>2254.35</v>
      </c>
      <c r="G161" s="2">
        <v>2239.92</v>
      </c>
      <c r="I161" s="2">
        <v>2480</v>
      </c>
    </row>
    <row r="162" spans="1:9" x14ac:dyDescent="0.25">
      <c r="A162" t="s">
        <v>123</v>
      </c>
      <c r="C162" s="4">
        <v>500</v>
      </c>
      <c r="E162" s="2">
        <v>500</v>
      </c>
      <c r="G162" s="2">
        <v>500</v>
      </c>
      <c r="I162" s="2">
        <v>2250</v>
      </c>
    </row>
    <row r="164" spans="1:9" x14ac:dyDescent="0.25">
      <c r="A164" t="s">
        <v>124</v>
      </c>
      <c r="C164" s="4">
        <f>SUM(C143:C162)</f>
        <v>241334.51</v>
      </c>
      <c r="E164" s="2">
        <f>SUM(E143:E162)</f>
        <v>275344.69999999995</v>
      </c>
      <c r="G164" s="2">
        <f>SUM(G143:G162)</f>
        <v>231023.62000000002</v>
      </c>
      <c r="I164" s="2">
        <f>SUM(I143:I162)</f>
        <v>258927</v>
      </c>
    </row>
    <row r="166" spans="1:9" x14ac:dyDescent="0.25">
      <c r="A166" s="1" t="s">
        <v>125</v>
      </c>
    </row>
    <row r="168" spans="1:9" x14ac:dyDescent="0.25">
      <c r="A168" t="s">
        <v>126</v>
      </c>
      <c r="C168" s="4">
        <v>1500</v>
      </c>
      <c r="E168" s="2">
        <v>500</v>
      </c>
      <c r="G168" s="2">
        <v>200</v>
      </c>
      <c r="I168" s="2">
        <v>1500</v>
      </c>
    </row>
    <row r="169" spans="1:9" x14ac:dyDescent="0.25">
      <c r="A169" t="s">
        <v>127</v>
      </c>
      <c r="C169" s="4">
        <v>2000</v>
      </c>
      <c r="E169" s="2">
        <v>2000</v>
      </c>
      <c r="G169" s="2">
        <v>2000</v>
      </c>
      <c r="I169" s="2">
        <v>2000</v>
      </c>
    </row>
    <row r="170" spans="1:9" x14ac:dyDescent="0.25">
      <c r="A170" t="s">
        <v>128</v>
      </c>
      <c r="C170" s="4">
        <v>1500</v>
      </c>
      <c r="E170" s="2">
        <v>500</v>
      </c>
      <c r="G170" s="2">
        <v>500</v>
      </c>
      <c r="I170" s="2">
        <v>500</v>
      </c>
    </row>
    <row r="171" spans="1:9" x14ac:dyDescent="0.25">
      <c r="C171" s="4" t="s">
        <v>219</v>
      </c>
      <c r="E171" s="2" t="s">
        <v>220</v>
      </c>
      <c r="G171" s="2" t="s">
        <v>220</v>
      </c>
      <c r="I171" s="2" t="s">
        <v>221</v>
      </c>
    </row>
    <row r="172" spans="1:9" x14ac:dyDescent="0.25">
      <c r="C172" s="4" t="s">
        <v>3</v>
      </c>
      <c r="E172" s="2" t="s">
        <v>3</v>
      </c>
      <c r="G172" s="2" t="s">
        <v>222</v>
      </c>
    </row>
    <row r="175" spans="1:9" x14ac:dyDescent="0.25">
      <c r="A175" t="s">
        <v>129</v>
      </c>
      <c r="C175" s="4">
        <v>5200</v>
      </c>
      <c r="E175" s="2">
        <v>5200</v>
      </c>
      <c r="G175" s="2">
        <v>5600</v>
      </c>
      <c r="I175" s="2">
        <v>5600</v>
      </c>
    </row>
    <row r="176" spans="1:9" x14ac:dyDescent="0.25">
      <c r="A176" t="s">
        <v>130</v>
      </c>
      <c r="C176" s="4">
        <v>1000</v>
      </c>
      <c r="E176" s="2">
        <v>1000</v>
      </c>
      <c r="G176" s="2">
        <v>800</v>
      </c>
      <c r="I176" s="2">
        <v>855</v>
      </c>
    </row>
    <row r="177" spans="1:9" x14ac:dyDescent="0.25">
      <c r="A177" t="s">
        <v>131</v>
      </c>
      <c r="C177" s="4">
        <v>0</v>
      </c>
      <c r="E177" s="2">
        <v>76.5</v>
      </c>
      <c r="G177" s="2">
        <v>76.5</v>
      </c>
      <c r="I177" s="2">
        <v>0</v>
      </c>
    </row>
    <row r="178" spans="1:9" x14ac:dyDescent="0.25">
      <c r="A178" t="s">
        <v>132</v>
      </c>
      <c r="C178" s="4">
        <v>2400</v>
      </c>
      <c r="E178" s="2">
        <v>400</v>
      </c>
      <c r="G178" s="2">
        <v>200</v>
      </c>
      <c r="I178" s="2">
        <v>200</v>
      </c>
    </row>
    <row r="179" spans="1:9" x14ac:dyDescent="0.25">
      <c r="A179" t="s">
        <v>133</v>
      </c>
      <c r="C179" s="4">
        <v>3863.5</v>
      </c>
      <c r="E179" s="2">
        <v>4056.68</v>
      </c>
      <c r="G179" s="2">
        <v>4031</v>
      </c>
      <c r="I179" s="2">
        <v>6376</v>
      </c>
    </row>
    <row r="180" spans="1:9" x14ac:dyDescent="0.25">
      <c r="A180" t="s">
        <v>134</v>
      </c>
      <c r="C180" s="4">
        <v>4231.3999999999996</v>
      </c>
      <c r="E180" s="2">
        <v>6101.45</v>
      </c>
      <c r="G180" s="2">
        <v>6063</v>
      </c>
      <c r="I180" s="2">
        <v>6670</v>
      </c>
    </row>
    <row r="182" spans="1:9" x14ac:dyDescent="0.25">
      <c r="A182" t="s">
        <v>135</v>
      </c>
      <c r="C182" s="4">
        <f>SUM(C168:C180)</f>
        <v>21694.9</v>
      </c>
      <c r="E182" s="2">
        <f>SUM(E168:E180)</f>
        <v>19834.63</v>
      </c>
      <c r="G182" s="2">
        <f>SUM(G168:G180)</f>
        <v>19470.5</v>
      </c>
      <c r="I182" s="2">
        <f>SUM(I168:I180)</f>
        <v>23701</v>
      </c>
    </row>
    <row r="184" spans="1:9" x14ac:dyDescent="0.25">
      <c r="A184" s="1" t="s">
        <v>136</v>
      </c>
    </row>
    <row r="186" spans="1:9" x14ac:dyDescent="0.25">
      <c r="A186" t="s">
        <v>137</v>
      </c>
      <c r="C186" s="4">
        <v>7000</v>
      </c>
      <c r="E186" s="2">
        <v>6000</v>
      </c>
      <c r="G186" s="2">
        <v>5000</v>
      </c>
      <c r="I186" s="2">
        <v>3000</v>
      </c>
    </row>
    <row r="187" spans="1:9" x14ac:dyDescent="0.25">
      <c r="A187" t="s">
        <v>7</v>
      </c>
      <c r="C187" s="4">
        <v>0</v>
      </c>
      <c r="E187" s="2">
        <v>0</v>
      </c>
      <c r="G187" s="2">
        <v>0</v>
      </c>
      <c r="I187" s="2">
        <v>0</v>
      </c>
    </row>
    <row r="188" spans="1:9" x14ac:dyDescent="0.25">
      <c r="A188" t="s">
        <v>138</v>
      </c>
      <c r="C188" s="4">
        <v>0</v>
      </c>
      <c r="E188" s="2">
        <v>0</v>
      </c>
      <c r="G188" s="2">
        <v>0</v>
      </c>
      <c r="I188" s="2">
        <v>0</v>
      </c>
    </row>
    <row r="189" spans="1:9" x14ac:dyDescent="0.25">
      <c r="A189" t="s">
        <v>139</v>
      </c>
      <c r="C189" s="4">
        <v>4500</v>
      </c>
      <c r="E189" s="2">
        <v>3500</v>
      </c>
      <c r="G189" s="2">
        <v>2400</v>
      </c>
      <c r="I189" s="2">
        <v>2500</v>
      </c>
    </row>
    <row r="190" spans="1:9" x14ac:dyDescent="0.25">
      <c r="A190" t="s">
        <v>140</v>
      </c>
      <c r="C190" s="4">
        <v>2500</v>
      </c>
      <c r="E190" s="2">
        <v>500</v>
      </c>
      <c r="G190" s="2">
        <v>500</v>
      </c>
      <c r="I190" s="2">
        <v>4500</v>
      </c>
    </row>
    <row r="191" spans="1:9" x14ac:dyDescent="0.25">
      <c r="A191" t="s">
        <v>141</v>
      </c>
      <c r="C191" s="4">
        <v>80500</v>
      </c>
      <c r="E191" s="2">
        <v>82915</v>
      </c>
      <c r="G191" s="2">
        <v>82400</v>
      </c>
      <c r="I191" s="2">
        <v>90295</v>
      </c>
    </row>
    <row r="192" spans="1:9" x14ac:dyDescent="0.25">
      <c r="A192" t="s">
        <v>142</v>
      </c>
      <c r="C192" s="4">
        <v>6158.25</v>
      </c>
      <c r="E192" s="2">
        <v>6342</v>
      </c>
      <c r="G192" s="2">
        <v>6303</v>
      </c>
      <c r="I192" s="2">
        <v>6908</v>
      </c>
    </row>
    <row r="193" spans="1:9" x14ac:dyDescent="0.25">
      <c r="A193" t="s">
        <v>143</v>
      </c>
      <c r="C193" s="4">
        <v>0</v>
      </c>
      <c r="E193" s="2">
        <v>0</v>
      </c>
      <c r="G193" s="2">
        <v>0</v>
      </c>
      <c r="I193" s="2">
        <v>0</v>
      </c>
    </row>
    <row r="194" spans="1:9" x14ac:dyDescent="0.25">
      <c r="A194" t="s">
        <v>144</v>
      </c>
      <c r="C194" s="4">
        <v>0</v>
      </c>
      <c r="E194" s="2">
        <v>0</v>
      </c>
      <c r="G194" s="2">
        <v>0</v>
      </c>
      <c r="I194" s="2">
        <v>0</v>
      </c>
    </row>
    <row r="195" spans="1:9" x14ac:dyDescent="0.25">
      <c r="A195" t="s">
        <v>145</v>
      </c>
      <c r="C195" s="4">
        <v>1200</v>
      </c>
      <c r="E195" s="2">
        <v>1200</v>
      </c>
      <c r="G195" s="2">
        <v>1250</v>
      </c>
      <c r="I195" s="2">
        <v>1250</v>
      </c>
    </row>
    <row r="196" spans="1:9" x14ac:dyDescent="0.25">
      <c r="A196" t="s">
        <v>146</v>
      </c>
      <c r="C196" s="4">
        <v>1000</v>
      </c>
      <c r="E196" s="2">
        <v>2300</v>
      </c>
      <c r="G196" s="2">
        <v>400</v>
      </c>
      <c r="I196" s="2">
        <v>1000</v>
      </c>
    </row>
    <row r="197" spans="1:9" x14ac:dyDescent="0.25">
      <c r="A197" t="s">
        <v>147</v>
      </c>
      <c r="C197" s="4">
        <v>0</v>
      </c>
      <c r="E197" s="2">
        <v>0</v>
      </c>
      <c r="G197" s="2">
        <v>0</v>
      </c>
      <c r="I197" s="2">
        <v>0</v>
      </c>
    </row>
    <row r="198" spans="1:9" x14ac:dyDescent="0.25">
      <c r="A198" t="s">
        <v>148</v>
      </c>
      <c r="C198" s="4">
        <v>1000</v>
      </c>
      <c r="E198" s="2">
        <v>1000</v>
      </c>
      <c r="G198" s="2">
        <v>1000</v>
      </c>
      <c r="I198" s="2">
        <v>1000</v>
      </c>
    </row>
    <row r="199" spans="1:9" x14ac:dyDescent="0.25">
      <c r="A199" t="s">
        <v>149</v>
      </c>
      <c r="C199" s="4">
        <v>1598.24</v>
      </c>
      <c r="E199" s="2">
        <v>1678.15</v>
      </c>
      <c r="G199" s="2">
        <v>1678.15</v>
      </c>
      <c r="I199" s="2">
        <v>1845</v>
      </c>
    </row>
    <row r="200" spans="1:9" x14ac:dyDescent="0.25">
      <c r="A200" t="s">
        <v>150</v>
      </c>
      <c r="C200" s="4">
        <v>4025</v>
      </c>
      <c r="E200" s="2">
        <v>4146</v>
      </c>
      <c r="G200" s="2">
        <v>3930</v>
      </c>
      <c r="I200" s="2">
        <v>3994</v>
      </c>
    </row>
    <row r="201" spans="1:9" x14ac:dyDescent="0.25">
      <c r="A201" t="s">
        <v>151</v>
      </c>
      <c r="C201" s="4">
        <v>13920</v>
      </c>
      <c r="E201" s="2">
        <v>13200</v>
      </c>
      <c r="G201" s="2">
        <v>10610</v>
      </c>
      <c r="I201" s="2">
        <v>12072</v>
      </c>
    </row>
    <row r="202" spans="1:9" x14ac:dyDescent="0.25">
      <c r="A202" t="s">
        <v>152</v>
      </c>
      <c r="C202" s="4">
        <v>5250</v>
      </c>
      <c r="E202" s="2">
        <v>4500</v>
      </c>
      <c r="G202" s="2">
        <v>3250</v>
      </c>
      <c r="I202" s="2">
        <v>3500</v>
      </c>
    </row>
    <row r="203" spans="1:9" x14ac:dyDescent="0.25">
      <c r="A203" t="s">
        <v>153</v>
      </c>
      <c r="C203" s="4">
        <v>839.56</v>
      </c>
      <c r="E203" s="2">
        <v>686.9</v>
      </c>
      <c r="G203" s="2">
        <v>671.61</v>
      </c>
      <c r="I203" s="2">
        <v>1031</v>
      </c>
    </row>
    <row r="204" spans="1:9" x14ac:dyDescent="0.25">
      <c r="A204" t="s">
        <v>154</v>
      </c>
      <c r="C204" s="4">
        <v>1500</v>
      </c>
      <c r="E204" s="2">
        <v>1575</v>
      </c>
      <c r="G204" s="2">
        <v>1604.92</v>
      </c>
      <c r="I204" s="2">
        <v>2145</v>
      </c>
    </row>
    <row r="205" spans="1:9" x14ac:dyDescent="0.25">
      <c r="C205" s="4" t="s">
        <v>219</v>
      </c>
      <c r="E205" s="2" t="s">
        <v>224</v>
      </c>
      <c r="G205" s="2" t="s">
        <v>220</v>
      </c>
      <c r="I205" s="2" t="s">
        <v>221</v>
      </c>
    </row>
    <row r="206" spans="1:9" x14ac:dyDescent="0.25">
      <c r="C206" s="4" t="s">
        <v>3</v>
      </c>
      <c r="E206" s="2" t="s">
        <v>3</v>
      </c>
      <c r="G206" s="2" t="s">
        <v>222</v>
      </c>
      <c r="I206" s="2" t="s">
        <v>3</v>
      </c>
    </row>
    <row r="209" spans="1:9" x14ac:dyDescent="0.25">
      <c r="A209" t="s">
        <v>155</v>
      </c>
      <c r="C209" s="4">
        <v>0</v>
      </c>
      <c r="E209" s="2">
        <v>0</v>
      </c>
      <c r="G209" s="2">
        <v>0</v>
      </c>
      <c r="I209" s="2">
        <v>0</v>
      </c>
    </row>
    <row r="210" spans="1:9" x14ac:dyDescent="0.25">
      <c r="A210" t="s">
        <v>156</v>
      </c>
      <c r="C210" s="4">
        <v>530</v>
      </c>
      <c r="E210" s="2">
        <v>530</v>
      </c>
      <c r="G210" s="2">
        <v>555</v>
      </c>
      <c r="I210" s="2">
        <v>1050</v>
      </c>
    </row>
    <row r="212" spans="1:9" x14ac:dyDescent="0.25">
      <c r="A212" t="s">
        <v>157</v>
      </c>
      <c r="C212" s="4">
        <f>SUM(C186:C210)</f>
        <v>131521.04999999999</v>
      </c>
      <c r="E212" s="2">
        <f>SUM(E186:E210)</f>
        <v>130073.04999999999</v>
      </c>
      <c r="G212" s="2">
        <f>SUM(G186:G210)</f>
        <v>121552.68</v>
      </c>
      <c r="I212" s="2">
        <f>SUM(I186:I210)</f>
        <v>136090</v>
      </c>
    </row>
    <row r="214" spans="1:9" x14ac:dyDescent="0.25">
      <c r="A214" s="1" t="s">
        <v>158</v>
      </c>
    </row>
    <row r="216" spans="1:9" x14ac:dyDescent="0.25">
      <c r="A216" t="s">
        <v>159</v>
      </c>
      <c r="C216" s="4">
        <v>500</v>
      </c>
      <c r="E216" s="2">
        <v>1200</v>
      </c>
      <c r="G216" s="2">
        <v>1200</v>
      </c>
      <c r="I216" s="6">
        <v>1200</v>
      </c>
    </row>
    <row r="217" spans="1:9" x14ac:dyDescent="0.25">
      <c r="A217" t="s">
        <v>160</v>
      </c>
      <c r="C217" s="4">
        <v>22000</v>
      </c>
      <c r="E217" s="2">
        <v>22000</v>
      </c>
      <c r="G217" s="2">
        <v>22000</v>
      </c>
      <c r="I217" s="2">
        <v>22000</v>
      </c>
    </row>
    <row r="218" spans="1:9" x14ac:dyDescent="0.25">
      <c r="A218" t="s">
        <v>161</v>
      </c>
      <c r="C218" s="4">
        <v>34470</v>
      </c>
      <c r="E218" s="2">
        <v>54786</v>
      </c>
      <c r="G218" s="2">
        <v>27200</v>
      </c>
      <c r="I218" s="2">
        <v>16222</v>
      </c>
    </row>
    <row r="219" spans="1:9" x14ac:dyDescent="0.25">
      <c r="A219" t="s">
        <v>162</v>
      </c>
      <c r="C219" s="4">
        <v>1200</v>
      </c>
      <c r="E219" s="2">
        <v>2500</v>
      </c>
      <c r="G219" s="2">
        <v>1800</v>
      </c>
      <c r="I219" s="2">
        <v>2500</v>
      </c>
    </row>
    <row r="220" spans="1:9" x14ac:dyDescent="0.25">
      <c r="A220" t="s">
        <v>163</v>
      </c>
      <c r="C220" s="4">
        <v>2500</v>
      </c>
      <c r="E220" s="2">
        <v>2850</v>
      </c>
      <c r="G220" s="2">
        <v>3100</v>
      </c>
      <c r="I220" s="2">
        <v>3100</v>
      </c>
    </row>
    <row r="221" spans="1:9" x14ac:dyDescent="0.25">
      <c r="A221" t="s">
        <v>164</v>
      </c>
      <c r="C221" s="4">
        <v>5582.21</v>
      </c>
      <c r="E221" s="2">
        <v>4192</v>
      </c>
      <c r="G221" s="2">
        <v>3505</v>
      </c>
      <c r="I221" s="2">
        <v>1241</v>
      </c>
    </row>
    <row r="222" spans="1:9" x14ac:dyDescent="0.25">
      <c r="A222" t="s">
        <v>165</v>
      </c>
      <c r="C222" s="4">
        <v>38500</v>
      </c>
      <c r="E222" s="2">
        <v>0</v>
      </c>
      <c r="G222" s="2">
        <v>18620</v>
      </c>
      <c r="I222" s="2">
        <v>0</v>
      </c>
    </row>
    <row r="223" spans="1:9" x14ac:dyDescent="0.25">
      <c r="A223" t="s">
        <v>166</v>
      </c>
      <c r="C223" s="4">
        <v>6500</v>
      </c>
      <c r="E223" s="2">
        <v>2500</v>
      </c>
      <c r="G223" s="2">
        <v>2500</v>
      </c>
      <c r="I223" s="2">
        <v>3000</v>
      </c>
    </row>
    <row r="224" spans="1:9" x14ac:dyDescent="0.25">
      <c r="A224" t="s">
        <v>167</v>
      </c>
      <c r="C224" s="4">
        <v>1500</v>
      </c>
      <c r="E224" s="2">
        <v>4000</v>
      </c>
      <c r="G224" s="2">
        <v>2000</v>
      </c>
      <c r="I224" s="2">
        <v>2500</v>
      </c>
    </row>
    <row r="225" spans="1:9" x14ac:dyDescent="0.25">
      <c r="A225" t="s">
        <v>168</v>
      </c>
      <c r="C225" s="4">
        <v>2800</v>
      </c>
      <c r="E225" s="2">
        <v>2800</v>
      </c>
      <c r="G225" s="2">
        <v>2500</v>
      </c>
      <c r="I225" s="2">
        <v>2500</v>
      </c>
    </row>
    <row r="226" spans="1:9" x14ac:dyDescent="0.25">
      <c r="A226" t="s">
        <v>169</v>
      </c>
      <c r="C226" s="4">
        <v>10000</v>
      </c>
      <c r="E226" s="2">
        <v>15500</v>
      </c>
      <c r="G226" s="2">
        <v>16000</v>
      </c>
      <c r="I226" s="2">
        <v>16000</v>
      </c>
    </row>
    <row r="227" spans="1:9" x14ac:dyDescent="0.25">
      <c r="A227" t="s">
        <v>170</v>
      </c>
      <c r="C227" s="4">
        <v>3200</v>
      </c>
      <c r="E227" s="2">
        <v>3200</v>
      </c>
      <c r="G227" s="2">
        <v>200</v>
      </c>
      <c r="I227" s="2">
        <v>2000</v>
      </c>
    </row>
    <row r="228" spans="1:9" x14ac:dyDescent="0.25">
      <c r="A228" t="s">
        <v>171</v>
      </c>
      <c r="C228" s="4">
        <v>0</v>
      </c>
      <c r="E228" s="2">
        <v>0</v>
      </c>
      <c r="G228" s="2">
        <v>0</v>
      </c>
      <c r="I228" s="2">
        <v>0</v>
      </c>
    </row>
    <row r="229" spans="1:9" x14ac:dyDescent="0.25">
      <c r="A229" t="s">
        <v>172</v>
      </c>
      <c r="B229" t="s">
        <v>173</v>
      </c>
      <c r="C229" s="4">
        <v>6300</v>
      </c>
      <c r="E229" s="2">
        <v>6300</v>
      </c>
      <c r="G229" s="2">
        <v>6275</v>
      </c>
      <c r="I229" s="2">
        <v>6300</v>
      </c>
    </row>
    <row r="230" spans="1:9" x14ac:dyDescent="0.25">
      <c r="A230" t="s">
        <v>174</v>
      </c>
      <c r="C230" s="4">
        <v>5000</v>
      </c>
      <c r="E230" s="2">
        <v>5000</v>
      </c>
      <c r="G230" s="2">
        <v>6000</v>
      </c>
      <c r="I230" s="2">
        <v>13500</v>
      </c>
    </row>
    <row r="231" spans="1:9" x14ac:dyDescent="0.25">
      <c r="A231" t="s">
        <v>175</v>
      </c>
      <c r="C231" s="4">
        <v>0</v>
      </c>
      <c r="E231" s="2">
        <v>0</v>
      </c>
      <c r="G231" s="2">
        <v>0</v>
      </c>
      <c r="I231" s="2">
        <v>0</v>
      </c>
    </row>
    <row r="232" spans="1:9" x14ac:dyDescent="0.25">
      <c r="A232" t="s">
        <v>176</v>
      </c>
      <c r="C232" s="4">
        <v>1679.12</v>
      </c>
      <c r="E232" s="2">
        <v>1030.3499999999999</v>
      </c>
      <c r="G232" s="2">
        <v>1015</v>
      </c>
      <c r="I232" s="2">
        <v>344</v>
      </c>
    </row>
    <row r="233" spans="1:9" x14ac:dyDescent="0.25">
      <c r="A233" t="s">
        <v>177</v>
      </c>
      <c r="C233" s="4">
        <v>3648.5</v>
      </c>
      <c r="E233" s="2">
        <v>2740</v>
      </c>
      <c r="G233" s="2">
        <v>2291</v>
      </c>
      <c r="I233" s="2">
        <v>0</v>
      </c>
    </row>
    <row r="234" spans="1:9" x14ac:dyDescent="0.25">
      <c r="A234" t="s">
        <v>178</v>
      </c>
      <c r="C234" s="4">
        <v>13920</v>
      </c>
      <c r="E234" s="2">
        <v>13200</v>
      </c>
      <c r="G234" s="2">
        <v>11086</v>
      </c>
      <c r="I234" s="2">
        <v>0</v>
      </c>
    </row>
    <row r="235" spans="1:9" x14ac:dyDescent="0.25">
      <c r="A235" t="s">
        <v>179</v>
      </c>
      <c r="C235" s="4">
        <v>5179</v>
      </c>
      <c r="E235" s="2">
        <v>5437.95</v>
      </c>
      <c r="G235" s="2">
        <v>5404</v>
      </c>
      <c r="I235" s="2">
        <v>6873</v>
      </c>
    </row>
    <row r="236" spans="1:9" x14ac:dyDescent="0.25">
      <c r="A236" t="s">
        <v>180</v>
      </c>
      <c r="C236" s="4">
        <v>2147</v>
      </c>
      <c r="E236" s="2">
        <v>2254.35</v>
      </c>
      <c r="G236" s="2">
        <v>2240</v>
      </c>
      <c r="I236" s="2">
        <v>2480</v>
      </c>
    </row>
    <row r="237" spans="1:9" x14ac:dyDescent="0.25">
      <c r="A237" t="s">
        <v>181</v>
      </c>
      <c r="C237" s="4">
        <v>2500</v>
      </c>
      <c r="E237" s="2">
        <v>6000</v>
      </c>
      <c r="G237" s="2">
        <v>5500</v>
      </c>
      <c r="I237" s="2">
        <v>6000</v>
      </c>
    </row>
    <row r="238" spans="1:9" x14ac:dyDescent="0.25">
      <c r="A238" t="s">
        <v>47</v>
      </c>
    </row>
    <row r="239" spans="1:9" x14ac:dyDescent="0.25">
      <c r="C239" s="4" t="s">
        <v>219</v>
      </c>
      <c r="E239" s="2" t="s">
        <v>220</v>
      </c>
      <c r="G239" s="2" t="s">
        <v>220</v>
      </c>
      <c r="I239" s="2" t="s">
        <v>221</v>
      </c>
    </row>
    <row r="240" spans="1:9" x14ac:dyDescent="0.25">
      <c r="C240" s="4" t="s">
        <v>3</v>
      </c>
      <c r="E240" s="2" t="s">
        <v>3</v>
      </c>
      <c r="G240" s="2" t="s">
        <v>222</v>
      </c>
      <c r="I240" s="2" t="s">
        <v>3</v>
      </c>
    </row>
    <row r="243" spans="1:9" x14ac:dyDescent="0.25">
      <c r="A243" t="s">
        <v>182</v>
      </c>
      <c r="C243" s="4">
        <f>SUM(C216:C237)</f>
        <v>169125.83000000002</v>
      </c>
      <c r="E243" s="2">
        <f>SUM(E216:E237)</f>
        <v>157490.65000000002</v>
      </c>
      <c r="G243" s="2">
        <f>SUM(G216:G237)</f>
        <v>140436</v>
      </c>
      <c r="I243" s="2">
        <f>SUM(I216:I237)</f>
        <v>107760</v>
      </c>
    </row>
    <row r="245" spans="1:9" x14ac:dyDescent="0.25">
      <c r="A245" s="1" t="s">
        <v>183</v>
      </c>
    </row>
    <row r="247" spans="1:9" x14ac:dyDescent="0.25">
      <c r="A247" t="s">
        <v>184</v>
      </c>
      <c r="C247" s="4">
        <v>1000</v>
      </c>
      <c r="E247" s="2">
        <v>1000</v>
      </c>
      <c r="G247" s="2">
        <v>1000</v>
      </c>
      <c r="I247" s="2">
        <v>1000</v>
      </c>
    </row>
    <row r="248" spans="1:9" x14ac:dyDescent="0.25">
      <c r="A248" t="s">
        <v>185</v>
      </c>
      <c r="C248" s="4">
        <v>4260</v>
      </c>
      <c r="E248" s="2">
        <v>4300</v>
      </c>
      <c r="G248" s="2">
        <v>4300</v>
      </c>
      <c r="I248" s="2">
        <v>4300</v>
      </c>
    </row>
    <row r="249" spans="1:9" x14ac:dyDescent="0.25">
      <c r="A249" t="s">
        <v>186</v>
      </c>
      <c r="C249" s="4">
        <v>852</v>
      </c>
      <c r="E249" s="2">
        <v>894.59</v>
      </c>
      <c r="G249" s="2">
        <v>889</v>
      </c>
      <c r="I249" s="2">
        <v>985</v>
      </c>
    </row>
    <row r="250" spans="1:9" x14ac:dyDescent="0.25">
      <c r="A250" t="s">
        <v>187</v>
      </c>
      <c r="C250" s="4">
        <v>1000</v>
      </c>
      <c r="E250" s="2">
        <v>1000</v>
      </c>
      <c r="G250" s="2">
        <v>200</v>
      </c>
      <c r="I250" s="2">
        <v>1000</v>
      </c>
    </row>
    <row r="252" spans="1:9" x14ac:dyDescent="0.25">
      <c r="A252" t="s">
        <v>188</v>
      </c>
      <c r="C252" s="4">
        <f>SUM(C247:C250)</f>
        <v>7112</v>
      </c>
      <c r="E252" s="2">
        <f>SUM(E247:E250)</f>
        <v>7194.59</v>
      </c>
      <c r="G252" s="2">
        <f>SUM(G247:G250)</f>
        <v>6389</v>
      </c>
      <c r="I252" s="2">
        <f>SUM(I247:I250)</f>
        <v>7285</v>
      </c>
    </row>
    <row r="254" spans="1:9" x14ac:dyDescent="0.25">
      <c r="A254" s="1" t="s">
        <v>189</v>
      </c>
    </row>
    <row r="256" spans="1:9" x14ac:dyDescent="0.25">
      <c r="A256" t="s">
        <v>190</v>
      </c>
      <c r="C256" s="4">
        <v>4000</v>
      </c>
      <c r="E256" s="2">
        <v>4000</v>
      </c>
      <c r="G256" s="2">
        <v>4000</v>
      </c>
      <c r="I256" s="2">
        <v>4000</v>
      </c>
    </row>
    <row r="257" spans="1:9" x14ac:dyDescent="0.25">
      <c r="A257" t="s">
        <v>191</v>
      </c>
      <c r="C257" s="4">
        <v>1000</v>
      </c>
      <c r="E257" s="2">
        <v>1000</v>
      </c>
      <c r="G257" s="2">
        <v>1000</v>
      </c>
      <c r="I257" s="2">
        <v>4600</v>
      </c>
    </row>
    <row r="258" spans="1:9" x14ac:dyDescent="0.25">
      <c r="A258" t="s">
        <v>192</v>
      </c>
      <c r="C258" s="4">
        <v>200</v>
      </c>
      <c r="E258" s="2">
        <v>200</v>
      </c>
      <c r="G258" s="2">
        <v>0</v>
      </c>
      <c r="I258" s="2">
        <v>200</v>
      </c>
    </row>
    <row r="259" spans="1:9" x14ac:dyDescent="0.25">
      <c r="A259" t="s">
        <v>193</v>
      </c>
      <c r="C259" s="4">
        <v>200</v>
      </c>
      <c r="E259" s="2">
        <v>200</v>
      </c>
      <c r="G259" s="2">
        <v>0</v>
      </c>
      <c r="I259" s="2">
        <v>200</v>
      </c>
    </row>
    <row r="260" spans="1:9" x14ac:dyDescent="0.25">
      <c r="A260" t="s">
        <v>194</v>
      </c>
      <c r="C260" s="4">
        <v>300</v>
      </c>
      <c r="E260" s="2">
        <v>200</v>
      </c>
      <c r="G260" s="2">
        <v>0</v>
      </c>
      <c r="I260" s="2">
        <v>200</v>
      </c>
    </row>
    <row r="261" spans="1:9" x14ac:dyDescent="0.25">
      <c r="A261" t="s">
        <v>195</v>
      </c>
      <c r="C261" s="4">
        <v>100</v>
      </c>
      <c r="E261" s="2">
        <v>100</v>
      </c>
      <c r="G261" s="2">
        <v>100</v>
      </c>
      <c r="I261" s="2">
        <v>100</v>
      </c>
    </row>
    <row r="262" spans="1:9" x14ac:dyDescent="0.25">
      <c r="A262" t="s">
        <v>196</v>
      </c>
      <c r="C262" s="4">
        <v>0</v>
      </c>
      <c r="E262" s="2">
        <v>0</v>
      </c>
      <c r="G262" s="2">
        <v>0</v>
      </c>
      <c r="I262" s="2">
        <v>0</v>
      </c>
    </row>
    <row r="263" spans="1:9" x14ac:dyDescent="0.25">
      <c r="A263" t="s">
        <v>197</v>
      </c>
      <c r="C263" s="4">
        <v>0</v>
      </c>
      <c r="E263" s="2">
        <v>0</v>
      </c>
      <c r="G263" s="2">
        <v>0</v>
      </c>
      <c r="I263" s="2">
        <v>0</v>
      </c>
    </row>
    <row r="264" spans="1:9" x14ac:dyDescent="0.25">
      <c r="A264" t="s">
        <v>198</v>
      </c>
      <c r="C264" s="4">
        <v>0</v>
      </c>
      <c r="E264" s="2">
        <v>0</v>
      </c>
      <c r="G264" s="2">
        <v>0</v>
      </c>
      <c r="I264" s="2">
        <v>0</v>
      </c>
    </row>
    <row r="265" spans="1:9" x14ac:dyDescent="0.25">
      <c r="A265" t="s">
        <v>199</v>
      </c>
      <c r="C265" s="4">
        <v>0</v>
      </c>
      <c r="E265" s="2">
        <v>0</v>
      </c>
      <c r="G265" s="2">
        <v>0</v>
      </c>
      <c r="I265" s="2">
        <v>0</v>
      </c>
    </row>
    <row r="266" spans="1:9" x14ac:dyDescent="0.25">
      <c r="A266" t="s">
        <v>200</v>
      </c>
      <c r="C266" s="4">
        <v>0</v>
      </c>
      <c r="E266" s="2">
        <v>0</v>
      </c>
      <c r="G266" s="2">
        <v>20</v>
      </c>
      <c r="I266" s="2">
        <v>50</v>
      </c>
    </row>
    <row r="268" spans="1:9" x14ac:dyDescent="0.25">
      <c r="A268" t="s">
        <v>201</v>
      </c>
      <c r="C268" s="4">
        <f>SUM(C256:C266)</f>
        <v>5800</v>
      </c>
      <c r="E268" s="2">
        <f>SUM(E256:E266)</f>
        <v>5700</v>
      </c>
      <c r="G268" s="2">
        <f>SUM(G256:G266)</f>
        <v>5120</v>
      </c>
      <c r="I268" s="2">
        <f>SUM(I256:I266)</f>
        <v>9350</v>
      </c>
    </row>
    <row r="270" spans="1:9" x14ac:dyDescent="0.25">
      <c r="A270" s="1" t="s">
        <v>202</v>
      </c>
    </row>
    <row r="272" spans="1:9" x14ac:dyDescent="0.25">
      <c r="A272" t="s">
        <v>203</v>
      </c>
      <c r="C272" s="4">
        <v>1200</v>
      </c>
      <c r="E272" s="2">
        <v>1000</v>
      </c>
      <c r="G272" s="2">
        <v>550</v>
      </c>
      <c r="I272" s="2">
        <v>550</v>
      </c>
    </row>
    <row r="273" spans="1:11" x14ac:dyDescent="0.25">
      <c r="C273" s="4" t="s">
        <v>219</v>
      </c>
      <c r="E273" s="2" t="s">
        <v>220</v>
      </c>
      <c r="G273" s="2" t="s">
        <v>220</v>
      </c>
      <c r="I273" s="2" t="s">
        <v>221</v>
      </c>
    </row>
    <row r="274" spans="1:11" x14ac:dyDescent="0.25">
      <c r="C274" s="4" t="s">
        <v>3</v>
      </c>
      <c r="E274" s="2" t="s">
        <v>3</v>
      </c>
      <c r="G274" s="2" t="s">
        <v>222</v>
      </c>
      <c r="I274" s="2" t="s">
        <v>3</v>
      </c>
    </row>
    <row r="277" spans="1:11" x14ac:dyDescent="0.25">
      <c r="A277" t="s">
        <v>204</v>
      </c>
      <c r="C277" s="4">
        <v>5000</v>
      </c>
      <c r="E277" s="2">
        <v>5000</v>
      </c>
      <c r="G277" s="2">
        <v>2000</v>
      </c>
      <c r="I277" s="2">
        <v>5000</v>
      </c>
    </row>
    <row r="278" spans="1:11" x14ac:dyDescent="0.25">
      <c r="A278" t="s">
        <v>205</v>
      </c>
      <c r="C278" s="4">
        <v>9152</v>
      </c>
      <c r="E278" s="2">
        <v>4800</v>
      </c>
      <c r="G278" s="2">
        <v>480</v>
      </c>
      <c r="I278" s="2">
        <v>4800</v>
      </c>
    </row>
    <row r="279" spans="1:11" x14ac:dyDescent="0.25">
      <c r="A279" t="s">
        <v>206</v>
      </c>
      <c r="C279" s="4">
        <v>2000</v>
      </c>
      <c r="E279" s="2">
        <v>0</v>
      </c>
      <c r="G279" s="2">
        <v>0</v>
      </c>
      <c r="I279" s="2">
        <v>0</v>
      </c>
    </row>
    <row r="280" spans="1:11" x14ac:dyDescent="0.25">
      <c r="A280" t="s">
        <v>207</v>
      </c>
      <c r="C280" s="4">
        <v>500</v>
      </c>
      <c r="E280" s="2">
        <v>200</v>
      </c>
      <c r="G280" s="2">
        <v>200</v>
      </c>
      <c r="I280" s="2">
        <v>200</v>
      </c>
    </row>
    <row r="281" spans="1:11" x14ac:dyDescent="0.25">
      <c r="A281" t="s">
        <v>208</v>
      </c>
      <c r="C281" s="4">
        <v>500</v>
      </c>
      <c r="E281" s="2">
        <v>0</v>
      </c>
      <c r="G281" s="2">
        <v>0</v>
      </c>
      <c r="I281" s="2">
        <v>0</v>
      </c>
    </row>
    <row r="282" spans="1:11" x14ac:dyDescent="0.25">
      <c r="A282" t="s">
        <v>209</v>
      </c>
      <c r="C282" s="4">
        <v>100</v>
      </c>
      <c r="E282" s="2">
        <v>100</v>
      </c>
      <c r="G282" s="2">
        <v>100</v>
      </c>
      <c r="I282" s="2">
        <v>444</v>
      </c>
    </row>
    <row r="283" spans="1:11" x14ac:dyDescent="0.25">
      <c r="A283" t="s">
        <v>210</v>
      </c>
      <c r="C283" s="4">
        <v>700.13</v>
      </c>
      <c r="E283" s="2">
        <v>368</v>
      </c>
      <c r="G283" s="2">
        <v>0</v>
      </c>
      <c r="I283" s="2">
        <v>368</v>
      </c>
    </row>
    <row r="285" spans="1:11" x14ac:dyDescent="0.25">
      <c r="A285" t="s">
        <v>211</v>
      </c>
      <c r="C285" s="4">
        <f>SUM(C272:C283)</f>
        <v>19152.13</v>
      </c>
      <c r="E285" s="2">
        <f>SUM(E272:E283)</f>
        <v>11468</v>
      </c>
      <c r="G285" s="2">
        <f>SUM(G277:G283)</f>
        <v>2780</v>
      </c>
      <c r="I285" s="2">
        <f>SUM(I272:I283)</f>
        <v>11362</v>
      </c>
    </row>
    <row r="287" spans="1:11" x14ac:dyDescent="0.25">
      <c r="A287" t="s">
        <v>212</v>
      </c>
      <c r="C287" s="4">
        <v>4996.03</v>
      </c>
      <c r="E287" s="2">
        <v>7331.92</v>
      </c>
      <c r="G287" s="2">
        <v>52538.1</v>
      </c>
      <c r="I287" s="2">
        <v>6107.05</v>
      </c>
      <c r="K287" t="s">
        <v>7</v>
      </c>
    </row>
    <row r="288" spans="1:11" x14ac:dyDescent="0.25">
      <c r="A288" t="s">
        <v>213</v>
      </c>
      <c r="C288" s="4">
        <v>0</v>
      </c>
      <c r="E288" s="2">
        <v>11817</v>
      </c>
      <c r="G288" s="2">
        <v>11817</v>
      </c>
      <c r="I288" s="2">
        <v>11817</v>
      </c>
      <c r="J288" s="5"/>
      <c r="K288" s="5"/>
    </row>
    <row r="289" spans="1:10" x14ac:dyDescent="0.25">
      <c r="A289" t="s">
        <v>225</v>
      </c>
      <c r="C289" s="4">
        <v>0</v>
      </c>
      <c r="E289" s="2">
        <v>0</v>
      </c>
      <c r="G289" s="2">
        <v>0</v>
      </c>
      <c r="I289" s="2">
        <v>10591.45</v>
      </c>
    </row>
    <row r="291" spans="1:10" x14ac:dyDescent="0.25">
      <c r="A291" t="s">
        <v>216</v>
      </c>
      <c r="C291" s="4">
        <v>895115</v>
      </c>
      <c r="E291" s="2">
        <v>918785</v>
      </c>
      <c r="G291" s="2">
        <f>SUM(G91,G134,G164,G182,G212,G243,G252,G268,G285,G287,G288)</f>
        <v>877647.9</v>
      </c>
      <c r="I291" s="2">
        <f>SUM(I91,I134,I164,I182,I212,I243,I252,I268,I285,I287,I288,I289)</f>
        <v>905581</v>
      </c>
      <c r="J291" t="s">
        <v>7</v>
      </c>
    </row>
    <row r="292" spans="1:10" x14ac:dyDescent="0.25">
      <c r="G292" s="2" t="s">
        <v>7</v>
      </c>
    </row>
    <row r="293" spans="1:10" x14ac:dyDescent="0.25">
      <c r="A293" t="s">
        <v>217</v>
      </c>
      <c r="C293" s="4">
        <v>0</v>
      </c>
      <c r="G293" s="2">
        <f>SUM(G62,-G291)</f>
        <v>3137.0999999999767</v>
      </c>
      <c r="I293" s="2">
        <f>SUM(I62,-I291)</f>
        <v>0</v>
      </c>
      <c r="J293" s="7"/>
    </row>
    <row r="295" spans="1:10" x14ac:dyDescent="0.25">
      <c r="A295" t="s">
        <v>218</v>
      </c>
    </row>
    <row r="297" spans="1:10" x14ac:dyDescent="0.25">
      <c r="A297" t="s">
        <v>217</v>
      </c>
    </row>
  </sheetData>
  <pageMargins left="0.7" right="0.7" top="0.75" bottom="0.75" header="0.3" footer="0.3"/>
  <pageSetup orientation="landscape" r:id="rId1"/>
  <headerFooter>
    <oddHeader xml:space="preserve">&amp;CFISCAL YEAR 2016-2017
PETERSBURG, TEXAS BUDGET&amp;R </oddHead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K296"/>
  <sheetViews>
    <sheetView view="pageLayout" zoomScaleNormal="100" workbookViewId="0">
      <selection activeCell="J288" sqref="J288:K288"/>
    </sheetView>
  </sheetViews>
  <sheetFormatPr defaultRowHeight="15" x14ac:dyDescent="0.25"/>
  <cols>
    <col min="1" max="1" width="14.7109375" customWidth="1"/>
    <col min="3" max="3" width="12.5703125" style="4" bestFit="1" customWidth="1"/>
    <col min="4" max="4" width="9.140625" style="3"/>
    <col min="5" max="5" width="10.140625" style="2" bestFit="1" customWidth="1"/>
    <col min="6" max="6" width="9.140625" style="2"/>
    <col min="7" max="7" width="10.140625" style="2" bestFit="1" customWidth="1"/>
    <col min="8" max="8" width="9.140625" style="2"/>
    <col min="9" max="9" width="10.140625" style="2" bestFit="1" customWidth="1"/>
  </cols>
  <sheetData>
    <row r="2" spans="1:10" x14ac:dyDescent="0.25">
      <c r="A2" s="1" t="s">
        <v>0</v>
      </c>
    </row>
    <row r="3" spans="1:10" x14ac:dyDescent="0.25">
      <c r="C3" s="4" t="s">
        <v>226</v>
      </c>
      <c r="E3" s="2" t="s">
        <v>227</v>
      </c>
      <c r="G3" s="2" t="s">
        <v>227</v>
      </c>
      <c r="I3" s="2" t="s">
        <v>219</v>
      </c>
    </row>
    <row r="4" spans="1:10" x14ac:dyDescent="0.25">
      <c r="C4" s="4" t="s">
        <v>228</v>
      </c>
      <c r="E4" s="2" t="s">
        <v>3</v>
      </c>
      <c r="G4" s="2" t="s">
        <v>222</v>
      </c>
      <c r="I4" s="2" t="s">
        <v>3</v>
      </c>
    </row>
    <row r="5" spans="1:10" x14ac:dyDescent="0.25">
      <c r="A5" s="1" t="s">
        <v>5</v>
      </c>
      <c r="B5" s="1"/>
    </row>
    <row r="7" spans="1:10" x14ac:dyDescent="0.25">
      <c r="A7" t="s">
        <v>6</v>
      </c>
      <c r="C7" s="4">
        <v>206384.85</v>
      </c>
      <c r="E7" s="2">
        <v>218500</v>
      </c>
      <c r="G7" s="2">
        <v>211300</v>
      </c>
      <c r="I7" s="2">
        <v>237600</v>
      </c>
    </row>
    <row r="8" spans="1:10" x14ac:dyDescent="0.25">
      <c r="A8" t="s">
        <v>8</v>
      </c>
      <c r="C8" s="4">
        <v>8151.48</v>
      </c>
      <c r="E8" s="2">
        <v>6000</v>
      </c>
      <c r="G8" s="2">
        <v>4000</v>
      </c>
      <c r="I8" s="2">
        <v>4000</v>
      </c>
    </row>
    <row r="9" spans="1:10" x14ac:dyDescent="0.25">
      <c r="A9" t="s">
        <v>9</v>
      </c>
      <c r="C9" s="4">
        <v>24537.98</v>
      </c>
      <c r="E9" s="2">
        <v>30000</v>
      </c>
      <c r="G9" s="2">
        <v>28300</v>
      </c>
      <c r="I9" s="2">
        <v>28500</v>
      </c>
    </row>
    <row r="10" spans="1:10" x14ac:dyDescent="0.25">
      <c r="A10" t="s">
        <v>10</v>
      </c>
      <c r="C10" s="4">
        <v>6235.82</v>
      </c>
      <c r="E10" s="2">
        <v>6000</v>
      </c>
      <c r="G10" s="2">
        <v>6100</v>
      </c>
      <c r="I10" s="2">
        <v>7000</v>
      </c>
      <c r="J10" t="s">
        <v>7</v>
      </c>
    </row>
    <row r="11" spans="1:10" x14ac:dyDescent="0.25">
      <c r="A11" t="s">
        <v>11</v>
      </c>
      <c r="C11" s="4">
        <v>0</v>
      </c>
      <c r="E11" s="2">
        <v>15000</v>
      </c>
      <c r="G11" s="2">
        <v>14250</v>
      </c>
      <c r="I11" s="2">
        <v>14250</v>
      </c>
    </row>
    <row r="13" spans="1:10" x14ac:dyDescent="0.25">
      <c r="A13" t="s">
        <v>12</v>
      </c>
      <c r="C13" s="4">
        <f>SUM(C7:C11)</f>
        <v>245310.13000000003</v>
      </c>
      <c r="E13" s="2">
        <f>SUM(E7:E11)</f>
        <v>275500</v>
      </c>
      <c r="G13" s="2">
        <f>SUM(G7:G11)</f>
        <v>263950</v>
      </c>
      <c r="I13" s="2">
        <f>SUM(I7:I11)</f>
        <v>291350</v>
      </c>
    </row>
    <row r="15" spans="1:10" x14ac:dyDescent="0.25">
      <c r="A15" s="1" t="s">
        <v>13</v>
      </c>
    </row>
    <row r="17" spans="1:9" x14ac:dyDescent="0.25">
      <c r="A17" t="s">
        <v>14</v>
      </c>
      <c r="C17" s="4">
        <v>33650</v>
      </c>
      <c r="E17" s="2">
        <v>62900</v>
      </c>
      <c r="G17" s="2">
        <v>58000</v>
      </c>
      <c r="I17" s="2">
        <v>62900</v>
      </c>
    </row>
    <row r="18" spans="1:9" x14ac:dyDescent="0.25">
      <c r="A18" t="s">
        <v>15</v>
      </c>
      <c r="C18" s="4">
        <v>22961.5</v>
      </c>
      <c r="E18" s="2">
        <v>10000</v>
      </c>
      <c r="G18" s="2">
        <v>11400</v>
      </c>
      <c r="I18" s="2">
        <v>10000</v>
      </c>
    </row>
    <row r="19" spans="1:9" x14ac:dyDescent="0.25">
      <c r="A19" t="s">
        <v>16</v>
      </c>
      <c r="C19" s="4">
        <v>72312.100000000006</v>
      </c>
      <c r="E19" s="2">
        <v>79000</v>
      </c>
      <c r="G19" s="2">
        <v>79500</v>
      </c>
      <c r="I19" s="2">
        <v>80000</v>
      </c>
    </row>
    <row r="20" spans="1:9" x14ac:dyDescent="0.25">
      <c r="A20" t="s">
        <v>17</v>
      </c>
      <c r="C20" s="4">
        <v>437.25</v>
      </c>
      <c r="E20" s="2">
        <v>0</v>
      </c>
      <c r="G20" s="2">
        <v>0</v>
      </c>
      <c r="I20" s="2">
        <v>0</v>
      </c>
    </row>
    <row r="21" spans="1:9" x14ac:dyDescent="0.25">
      <c r="A21" t="s">
        <v>18</v>
      </c>
      <c r="C21" s="4">
        <v>2395</v>
      </c>
      <c r="E21" s="2">
        <v>2000</v>
      </c>
      <c r="G21" s="2">
        <v>2700</v>
      </c>
      <c r="I21" s="2">
        <v>2500</v>
      </c>
    </row>
    <row r="22" spans="1:9" x14ac:dyDescent="0.25">
      <c r="A22" t="s">
        <v>19</v>
      </c>
      <c r="C22" s="4">
        <v>9953.14</v>
      </c>
      <c r="E22" s="2">
        <v>10100</v>
      </c>
      <c r="G22" s="2">
        <v>10350</v>
      </c>
      <c r="I22" s="2">
        <v>10250</v>
      </c>
    </row>
    <row r="23" spans="1:9" x14ac:dyDescent="0.25">
      <c r="A23" t="s">
        <v>20</v>
      </c>
      <c r="C23" s="4">
        <v>9554.99</v>
      </c>
      <c r="E23" s="2">
        <v>10100</v>
      </c>
      <c r="G23" s="2">
        <v>10800</v>
      </c>
      <c r="I23" s="2">
        <v>10700</v>
      </c>
    </row>
    <row r="25" spans="1:9" x14ac:dyDescent="0.25">
      <c r="A25" t="s">
        <v>21</v>
      </c>
      <c r="C25" s="4">
        <f>SUM(C17:C23)</f>
        <v>151263.97999999998</v>
      </c>
      <c r="E25" s="2">
        <f>SUM(E17:E23)</f>
        <v>174100</v>
      </c>
      <c r="G25" s="2">
        <f>SUM(G17:G23)</f>
        <v>172750</v>
      </c>
      <c r="I25" s="2">
        <f>SUM(I17:I23)</f>
        <v>176350</v>
      </c>
    </row>
    <row r="27" spans="1:9" x14ac:dyDescent="0.25">
      <c r="A27" s="1" t="s">
        <v>22</v>
      </c>
    </row>
    <row r="29" spans="1:9" x14ac:dyDescent="0.25">
      <c r="A29" t="s">
        <v>23</v>
      </c>
      <c r="C29" s="4">
        <v>214097.44</v>
      </c>
      <c r="E29" s="2">
        <v>240000</v>
      </c>
      <c r="G29" s="2">
        <v>233000</v>
      </c>
      <c r="I29" s="2">
        <v>243000</v>
      </c>
    </row>
    <row r="30" spans="1:9" x14ac:dyDescent="0.25">
      <c r="A30" t="s">
        <v>24</v>
      </c>
      <c r="C30" s="4">
        <v>72724.08</v>
      </c>
      <c r="E30" s="2">
        <v>78840</v>
      </c>
      <c r="G30" s="2">
        <v>80538</v>
      </c>
      <c r="I30" s="2">
        <v>105560</v>
      </c>
    </row>
    <row r="31" spans="1:9" x14ac:dyDescent="0.25">
      <c r="A31" t="s">
        <v>25</v>
      </c>
      <c r="C31" s="4">
        <v>250</v>
      </c>
      <c r="E31" s="2">
        <v>500</v>
      </c>
      <c r="G31" s="2">
        <v>0</v>
      </c>
      <c r="I31" s="2">
        <v>500</v>
      </c>
    </row>
    <row r="32" spans="1:9" x14ac:dyDescent="0.25">
      <c r="A32" t="s">
        <v>26</v>
      </c>
      <c r="C32" s="4">
        <v>2365</v>
      </c>
      <c r="E32" s="2">
        <v>3000</v>
      </c>
      <c r="G32" s="2">
        <v>2750</v>
      </c>
      <c r="I32" s="2">
        <v>2700</v>
      </c>
    </row>
    <row r="33" spans="1:9" x14ac:dyDescent="0.25">
      <c r="A33" t="s">
        <v>27</v>
      </c>
      <c r="C33" s="4">
        <v>-1.1000000000000001</v>
      </c>
      <c r="E33" s="2">
        <v>0</v>
      </c>
      <c r="G33" s="2">
        <v>0</v>
      </c>
      <c r="I33" s="2">
        <v>0</v>
      </c>
    </row>
    <row r="34" spans="1:9" x14ac:dyDescent="0.25">
      <c r="A34" t="s">
        <v>28</v>
      </c>
      <c r="C34" s="4">
        <v>6281.59</v>
      </c>
      <c r="E34" s="2">
        <v>6050</v>
      </c>
      <c r="G34" s="2">
        <v>6700</v>
      </c>
      <c r="I34" s="2">
        <v>6500</v>
      </c>
    </row>
    <row r="35" spans="1:9" x14ac:dyDescent="0.25">
      <c r="C35" s="4" t="s">
        <v>226</v>
      </c>
      <c r="E35" s="2" t="s">
        <v>227</v>
      </c>
      <c r="G35" s="2" t="s">
        <v>227</v>
      </c>
      <c r="I35" s="2" t="s">
        <v>219</v>
      </c>
    </row>
    <row r="36" spans="1:9" x14ac:dyDescent="0.25">
      <c r="C36" s="4" t="s">
        <v>228</v>
      </c>
      <c r="E36" s="2" t="s">
        <v>3</v>
      </c>
      <c r="G36" s="2" t="s">
        <v>222</v>
      </c>
      <c r="I36" s="2" t="s">
        <v>3</v>
      </c>
    </row>
    <row r="38" spans="1:9" x14ac:dyDescent="0.25">
      <c r="A38" t="s">
        <v>30</v>
      </c>
      <c r="C38" s="4">
        <f>SUM(C29:C34)</f>
        <v>295717.01000000007</v>
      </c>
      <c r="E38" s="2">
        <f>SUM(E29:E34)</f>
        <v>328390</v>
      </c>
      <c r="G38" s="2">
        <f>SUM(G29:G34)</f>
        <v>322988</v>
      </c>
      <c r="I38" s="2">
        <f>SUM(I29:I34)</f>
        <v>358260</v>
      </c>
    </row>
    <row r="40" spans="1:9" x14ac:dyDescent="0.25">
      <c r="A40" s="1" t="s">
        <v>31</v>
      </c>
    </row>
    <row r="42" spans="1:9" x14ac:dyDescent="0.25">
      <c r="A42" t="s">
        <v>32</v>
      </c>
      <c r="C42" s="4">
        <v>8094.93</v>
      </c>
      <c r="E42" s="2">
        <v>7500</v>
      </c>
      <c r="G42" s="2">
        <v>8800</v>
      </c>
      <c r="I42" s="2">
        <v>7500</v>
      </c>
    </row>
    <row r="43" spans="1:9" x14ac:dyDescent="0.25">
      <c r="A43" t="s">
        <v>33</v>
      </c>
      <c r="C43" s="4">
        <v>1718.59</v>
      </c>
      <c r="E43" s="2">
        <v>1700</v>
      </c>
      <c r="G43" s="2">
        <v>1870</v>
      </c>
      <c r="I43" s="2">
        <v>1800</v>
      </c>
    </row>
    <row r="44" spans="1:9" x14ac:dyDescent="0.25">
      <c r="A44" t="s">
        <v>34</v>
      </c>
      <c r="C44" s="4">
        <v>26351.16</v>
      </c>
      <c r="E44" s="2">
        <v>27500</v>
      </c>
      <c r="G44" s="2">
        <v>39500</v>
      </c>
      <c r="I44" s="2">
        <v>48500</v>
      </c>
    </row>
    <row r="45" spans="1:9" x14ac:dyDescent="0.25">
      <c r="A45" t="s">
        <v>35</v>
      </c>
      <c r="C45" s="4">
        <v>2198</v>
      </c>
      <c r="E45" s="2">
        <v>2150</v>
      </c>
      <c r="G45" s="2">
        <v>2300</v>
      </c>
      <c r="I45" s="2">
        <v>2200</v>
      </c>
    </row>
    <row r="47" spans="1:9" x14ac:dyDescent="0.25">
      <c r="A47" t="s">
        <v>36</v>
      </c>
      <c r="C47" s="4">
        <f>SUM(C42:C45)</f>
        <v>38362.68</v>
      </c>
      <c r="E47" s="2">
        <v>38850</v>
      </c>
      <c r="G47" s="2">
        <f>SUM(G42:G45)</f>
        <v>52470</v>
      </c>
      <c r="I47" s="2">
        <f>SUM(I42:I45)</f>
        <v>60000</v>
      </c>
    </row>
    <row r="49" spans="1:9" x14ac:dyDescent="0.25">
      <c r="A49" s="1" t="s">
        <v>37</v>
      </c>
    </row>
    <row r="51" spans="1:9" x14ac:dyDescent="0.25">
      <c r="A51" t="s">
        <v>38</v>
      </c>
      <c r="C51" s="4">
        <v>530</v>
      </c>
      <c r="E51" s="2">
        <v>500</v>
      </c>
      <c r="G51" s="2">
        <v>400</v>
      </c>
      <c r="I51" s="2">
        <v>500</v>
      </c>
    </row>
    <row r="52" spans="1:9" x14ac:dyDescent="0.25">
      <c r="A52" t="s">
        <v>39</v>
      </c>
      <c r="C52" s="4">
        <v>4557.88</v>
      </c>
      <c r="E52" s="2">
        <v>0</v>
      </c>
      <c r="G52" s="2">
        <v>0</v>
      </c>
      <c r="I52" s="2">
        <v>0</v>
      </c>
    </row>
    <row r="53" spans="1:9" x14ac:dyDescent="0.25">
      <c r="A53" t="s">
        <v>40</v>
      </c>
      <c r="C53" s="4">
        <v>0</v>
      </c>
      <c r="E53" s="2">
        <v>700</v>
      </c>
      <c r="G53" s="2">
        <v>3750</v>
      </c>
      <c r="I53" s="2">
        <v>100</v>
      </c>
    </row>
    <row r="54" spans="1:9" x14ac:dyDescent="0.25">
      <c r="A54" t="s">
        <v>41</v>
      </c>
      <c r="C54" s="4">
        <v>58327.39</v>
      </c>
      <c r="E54" s="2">
        <v>6000</v>
      </c>
      <c r="G54" s="2">
        <v>35600</v>
      </c>
      <c r="I54" s="2">
        <v>6000</v>
      </c>
    </row>
    <row r="55" spans="1:9" x14ac:dyDescent="0.25">
      <c r="A55" t="s">
        <v>42</v>
      </c>
      <c r="C55" s="4">
        <v>0</v>
      </c>
      <c r="E55" s="2">
        <v>1500</v>
      </c>
      <c r="G55" s="2">
        <v>3000</v>
      </c>
      <c r="I55" s="2">
        <v>2500</v>
      </c>
    </row>
    <row r="56" spans="1:9" x14ac:dyDescent="0.25">
      <c r="A56" t="s">
        <v>43</v>
      </c>
      <c r="C56" s="4">
        <v>0</v>
      </c>
      <c r="E56" s="2">
        <v>0</v>
      </c>
      <c r="G56" s="2">
        <v>0</v>
      </c>
      <c r="I56" s="2">
        <v>0</v>
      </c>
    </row>
    <row r="57" spans="1:9" x14ac:dyDescent="0.25">
      <c r="A57" t="s">
        <v>44</v>
      </c>
      <c r="C57" s="4">
        <v>161304.23000000001</v>
      </c>
      <c r="E57" s="2">
        <v>750</v>
      </c>
      <c r="G57" s="2">
        <v>0</v>
      </c>
      <c r="I57" s="2">
        <v>0</v>
      </c>
    </row>
    <row r="58" spans="1:9" x14ac:dyDescent="0.25">
      <c r="A58" t="s">
        <v>45</v>
      </c>
      <c r="C58" s="4">
        <v>747.11</v>
      </c>
      <c r="E58" s="2">
        <v>50</v>
      </c>
      <c r="G58" s="2">
        <v>55</v>
      </c>
      <c r="I58" s="2">
        <v>55</v>
      </c>
    </row>
    <row r="60" spans="1:9" x14ac:dyDescent="0.25">
      <c r="A60" t="s">
        <v>46</v>
      </c>
      <c r="C60" s="4">
        <f>SUM(C51:C58)</f>
        <v>225466.61</v>
      </c>
      <c r="E60" s="2">
        <f>SUM(E51:E58)</f>
        <v>9500</v>
      </c>
      <c r="G60" s="2">
        <f>SUM(G51:G58)</f>
        <v>42805</v>
      </c>
      <c r="I60" s="2">
        <f>SUM(I51:I58)</f>
        <v>9155</v>
      </c>
    </row>
    <row r="62" spans="1:9" x14ac:dyDescent="0.25">
      <c r="A62" s="1" t="s">
        <v>48</v>
      </c>
      <c r="C62" s="4">
        <f>SUM(C13,C25,C38,C47,C60)</f>
        <v>956120.41000000015</v>
      </c>
      <c r="E62" s="2">
        <f>SUM(E13,E25,E38,E47,E60)</f>
        <v>826340</v>
      </c>
      <c r="G62" s="2">
        <f>SUM(G13,G25,G38,G47,G60)</f>
        <v>854963</v>
      </c>
      <c r="I62" s="2">
        <f>SUM(I13,I25,I38,I47,I60)</f>
        <v>895115</v>
      </c>
    </row>
    <row r="63" spans="1:9" x14ac:dyDescent="0.25">
      <c r="G63" s="2" t="s">
        <v>47</v>
      </c>
    </row>
    <row r="70" spans="1:9" x14ac:dyDescent="0.25">
      <c r="A70" s="1" t="s">
        <v>49</v>
      </c>
    </row>
    <row r="71" spans="1:9" x14ac:dyDescent="0.25">
      <c r="C71" s="4" t="s">
        <v>226</v>
      </c>
      <c r="E71" s="2" t="s">
        <v>227</v>
      </c>
      <c r="G71" s="2" t="s">
        <v>227</v>
      </c>
      <c r="I71" s="2" t="s">
        <v>219</v>
      </c>
    </row>
    <row r="72" spans="1:9" x14ac:dyDescent="0.25">
      <c r="C72" s="4" t="s">
        <v>228</v>
      </c>
      <c r="E72" s="2" t="s">
        <v>3</v>
      </c>
      <c r="G72" s="2" t="s">
        <v>222</v>
      </c>
      <c r="I72" s="2" t="s">
        <v>3</v>
      </c>
    </row>
    <row r="74" spans="1:9" x14ac:dyDescent="0.25">
      <c r="A74" s="1" t="s">
        <v>50</v>
      </c>
    </row>
    <row r="76" spans="1:9" x14ac:dyDescent="0.25">
      <c r="A76" t="s">
        <v>51</v>
      </c>
      <c r="C76" s="4">
        <v>2609.13</v>
      </c>
      <c r="E76" s="2">
        <v>8000</v>
      </c>
      <c r="G76" s="2">
        <v>750</v>
      </c>
      <c r="I76" s="2">
        <v>1000</v>
      </c>
    </row>
    <row r="77" spans="1:9" x14ac:dyDescent="0.25">
      <c r="A77" t="s">
        <v>52</v>
      </c>
      <c r="C77" s="4">
        <v>9215.65</v>
      </c>
      <c r="E77" s="2">
        <v>10500</v>
      </c>
      <c r="G77" s="2">
        <v>2400</v>
      </c>
      <c r="I77" s="2">
        <v>1500</v>
      </c>
    </row>
    <row r="78" spans="1:9" x14ac:dyDescent="0.25">
      <c r="A78" t="s">
        <v>53</v>
      </c>
      <c r="C78" s="4">
        <v>10285.799999999999</v>
      </c>
      <c r="E78" s="2">
        <v>15000</v>
      </c>
      <c r="G78" s="2">
        <v>5800</v>
      </c>
      <c r="I78" s="2">
        <v>6000</v>
      </c>
    </row>
    <row r="79" spans="1:9" x14ac:dyDescent="0.25">
      <c r="A79" t="s">
        <v>54</v>
      </c>
      <c r="C79" s="4">
        <v>0</v>
      </c>
      <c r="E79" s="2">
        <v>2200</v>
      </c>
      <c r="G79" s="2">
        <v>1050</v>
      </c>
      <c r="I79" s="2">
        <v>2200</v>
      </c>
    </row>
    <row r="80" spans="1:9" x14ac:dyDescent="0.25">
      <c r="A80" t="s">
        <v>55</v>
      </c>
      <c r="C80" s="4">
        <v>15025</v>
      </c>
      <c r="E80" s="2">
        <v>7600</v>
      </c>
      <c r="G80" s="2">
        <v>0</v>
      </c>
      <c r="I80" s="2">
        <v>2500</v>
      </c>
    </row>
    <row r="81" spans="1:9" x14ac:dyDescent="0.25">
      <c r="A81" t="s">
        <v>56</v>
      </c>
      <c r="C81" s="4">
        <v>11688.25</v>
      </c>
      <c r="E81" s="2">
        <v>9500</v>
      </c>
      <c r="G81" s="2">
        <v>28900</v>
      </c>
      <c r="I81" s="2">
        <v>32000</v>
      </c>
    </row>
    <row r="82" spans="1:9" x14ac:dyDescent="0.25">
      <c r="A82" t="s">
        <v>57</v>
      </c>
      <c r="C82" s="4">
        <v>0</v>
      </c>
      <c r="E82" s="2">
        <v>0</v>
      </c>
      <c r="G82" s="2">
        <v>0</v>
      </c>
      <c r="I82" s="2">
        <v>0</v>
      </c>
    </row>
    <row r="83" spans="1:9" x14ac:dyDescent="0.25">
      <c r="A83" t="s">
        <v>58</v>
      </c>
      <c r="C83" s="4">
        <v>0</v>
      </c>
      <c r="E83" s="2">
        <v>8251.92</v>
      </c>
      <c r="G83" s="2">
        <v>7700</v>
      </c>
      <c r="I83" s="2">
        <v>8525.6</v>
      </c>
    </row>
    <row r="84" spans="1:9" x14ac:dyDescent="0.25">
      <c r="A84" t="s">
        <v>59</v>
      </c>
      <c r="C84" s="4">
        <v>0</v>
      </c>
      <c r="E84" s="2">
        <v>1177.04</v>
      </c>
      <c r="G84" s="2">
        <v>0</v>
      </c>
      <c r="I84" s="2">
        <v>1932.5</v>
      </c>
    </row>
    <row r="85" spans="1:9" x14ac:dyDescent="0.25">
      <c r="A85" t="s">
        <v>60</v>
      </c>
      <c r="C85" s="4">
        <v>0</v>
      </c>
      <c r="E85" s="2">
        <v>671.04</v>
      </c>
      <c r="G85" s="2">
        <v>687</v>
      </c>
      <c r="I85" s="2">
        <v>1346.04</v>
      </c>
    </row>
    <row r="86" spans="1:9" x14ac:dyDescent="0.25">
      <c r="A86" t="s">
        <v>61</v>
      </c>
      <c r="C86" s="4">
        <v>0</v>
      </c>
      <c r="E86" s="2">
        <v>0</v>
      </c>
      <c r="G86" s="2">
        <v>0</v>
      </c>
      <c r="I86" s="2">
        <v>0</v>
      </c>
    </row>
    <row r="87" spans="1:9" x14ac:dyDescent="0.25">
      <c r="A87" t="s">
        <v>62</v>
      </c>
      <c r="C87" s="4">
        <v>0</v>
      </c>
      <c r="E87" s="2">
        <v>0</v>
      </c>
      <c r="G87" s="2">
        <v>0</v>
      </c>
      <c r="I87" s="2">
        <v>2100</v>
      </c>
    </row>
    <row r="88" spans="1:9" x14ac:dyDescent="0.25">
      <c r="A88" t="s">
        <v>63</v>
      </c>
      <c r="C88" s="4">
        <v>0</v>
      </c>
      <c r="E88" s="2">
        <v>0</v>
      </c>
      <c r="G88" s="2">
        <v>0</v>
      </c>
      <c r="I88" s="2">
        <v>0</v>
      </c>
    </row>
    <row r="89" spans="1:9" x14ac:dyDescent="0.25">
      <c r="A89" t="s">
        <v>64</v>
      </c>
      <c r="C89" s="4">
        <v>0</v>
      </c>
      <c r="E89" s="2">
        <v>0</v>
      </c>
      <c r="G89" s="2">
        <v>0</v>
      </c>
      <c r="I89" s="2">
        <v>1000</v>
      </c>
    </row>
    <row r="91" spans="1:9" x14ac:dyDescent="0.25">
      <c r="A91" t="s">
        <v>66</v>
      </c>
      <c r="C91" s="4">
        <f>SUM(C76:C89)</f>
        <v>48823.83</v>
      </c>
      <c r="E91" s="2">
        <f>SUM(E76:E89)</f>
        <v>62900</v>
      </c>
      <c r="G91" s="2">
        <f>SUM(G76:G89)</f>
        <v>47287</v>
      </c>
      <c r="I91" s="2">
        <f>SUM(I76:I89)</f>
        <v>60104.14</v>
      </c>
    </row>
    <row r="93" spans="1:9" x14ac:dyDescent="0.25">
      <c r="A93" s="1" t="s">
        <v>67</v>
      </c>
    </row>
    <row r="95" spans="1:9" x14ac:dyDescent="0.25">
      <c r="A95" t="s">
        <v>68</v>
      </c>
      <c r="C95" s="4">
        <v>1788.1</v>
      </c>
      <c r="E95" s="2">
        <v>1900</v>
      </c>
      <c r="G95" s="2">
        <v>1910</v>
      </c>
      <c r="I95" s="2">
        <v>1900</v>
      </c>
    </row>
    <row r="96" spans="1:9" x14ac:dyDescent="0.25">
      <c r="A96" t="s">
        <v>69</v>
      </c>
      <c r="C96" s="4">
        <v>7400</v>
      </c>
      <c r="E96" s="2">
        <v>7431</v>
      </c>
      <c r="G96" s="2">
        <v>4700</v>
      </c>
      <c r="I96" s="2">
        <v>7500</v>
      </c>
    </row>
    <row r="97" spans="1:9" x14ac:dyDescent="0.25">
      <c r="A97" t="s">
        <v>70</v>
      </c>
      <c r="C97" s="4">
        <v>0</v>
      </c>
      <c r="E97" s="2">
        <v>0</v>
      </c>
      <c r="G97" s="2">
        <v>0</v>
      </c>
      <c r="I97" s="2">
        <v>0</v>
      </c>
    </row>
    <row r="98" spans="1:9" x14ac:dyDescent="0.25">
      <c r="A98" t="s">
        <v>71</v>
      </c>
      <c r="C98" s="4">
        <v>3930.78</v>
      </c>
      <c r="E98" s="2">
        <v>11000</v>
      </c>
      <c r="G98" s="2">
        <v>16800</v>
      </c>
      <c r="I98" s="2">
        <v>5300</v>
      </c>
    </row>
    <row r="99" spans="1:9" x14ac:dyDescent="0.25">
      <c r="A99" t="s">
        <v>72</v>
      </c>
      <c r="C99" s="4">
        <v>2398.2600000000002</v>
      </c>
      <c r="E99" s="2">
        <v>2400</v>
      </c>
      <c r="G99" s="2">
        <v>1925</v>
      </c>
      <c r="I99" s="2">
        <v>2400</v>
      </c>
    </row>
    <row r="100" spans="1:9" x14ac:dyDescent="0.25">
      <c r="A100" t="s">
        <v>73</v>
      </c>
      <c r="C100" s="4">
        <v>1452.65</v>
      </c>
      <c r="E100" s="2">
        <v>1500</v>
      </c>
      <c r="G100" s="2">
        <v>1500</v>
      </c>
      <c r="I100" s="2">
        <v>1500</v>
      </c>
    </row>
    <row r="101" spans="1:9" x14ac:dyDescent="0.25">
      <c r="A101" t="s">
        <v>74</v>
      </c>
      <c r="C101" s="4">
        <v>12128.48</v>
      </c>
      <c r="E101" s="2">
        <v>11050</v>
      </c>
      <c r="G101" s="2">
        <v>10100</v>
      </c>
      <c r="I101" s="2">
        <v>10400</v>
      </c>
    </row>
    <row r="102" spans="1:9" x14ac:dyDescent="0.25">
      <c r="A102" t="s">
        <v>75</v>
      </c>
      <c r="C102" s="4">
        <v>5447.44</v>
      </c>
      <c r="E102" s="2">
        <v>7194.82</v>
      </c>
      <c r="G102" s="2">
        <v>7054</v>
      </c>
      <c r="I102" s="2">
        <f>SUM(I101*0.0765,I118*0.0765,I119*0.0765)</f>
        <v>9265.9982400000008</v>
      </c>
    </row>
    <row r="104" spans="1:9" x14ac:dyDescent="0.25">
      <c r="C104" s="4" t="s">
        <v>226</v>
      </c>
      <c r="E104" s="2" t="s">
        <v>227</v>
      </c>
      <c r="G104" s="2" t="s">
        <v>227</v>
      </c>
      <c r="I104" s="2" t="s">
        <v>219</v>
      </c>
    </row>
    <row r="105" spans="1:9" x14ac:dyDescent="0.25">
      <c r="C105" s="4" t="s">
        <v>228</v>
      </c>
      <c r="E105" s="2" t="s">
        <v>3</v>
      </c>
      <c r="G105" s="2" t="s">
        <v>222</v>
      </c>
      <c r="I105" s="2" t="s">
        <v>3</v>
      </c>
    </row>
    <row r="107" spans="1:9" x14ac:dyDescent="0.25">
      <c r="A107" t="s">
        <v>76</v>
      </c>
      <c r="C107" s="4">
        <v>57215.31</v>
      </c>
      <c r="E107" s="2">
        <v>23201.21</v>
      </c>
      <c r="G107" s="2">
        <v>21340</v>
      </c>
      <c r="I107" s="2">
        <v>4133.5</v>
      </c>
    </row>
    <row r="108" spans="1:9" x14ac:dyDescent="0.25">
      <c r="A108" t="s">
        <v>77</v>
      </c>
      <c r="C108" s="4">
        <v>8546.25</v>
      </c>
      <c r="E108" s="2">
        <v>7500</v>
      </c>
      <c r="G108" s="2">
        <v>3500</v>
      </c>
      <c r="I108" s="2">
        <v>2500</v>
      </c>
    </row>
    <row r="109" spans="1:9" x14ac:dyDescent="0.25">
      <c r="A109" t="s">
        <v>78</v>
      </c>
      <c r="C109" s="4">
        <v>1818.93</v>
      </c>
      <c r="E109" s="2">
        <v>2000</v>
      </c>
      <c r="G109" s="2">
        <v>1450</v>
      </c>
      <c r="I109" s="2">
        <v>1500</v>
      </c>
    </row>
    <row r="110" spans="1:9" x14ac:dyDescent="0.25">
      <c r="A110" t="s">
        <v>79</v>
      </c>
      <c r="C110" s="4">
        <v>5192.8999999999996</v>
      </c>
      <c r="E110" s="2">
        <v>6000</v>
      </c>
      <c r="G110" s="2">
        <v>1774</v>
      </c>
      <c r="I110" s="2">
        <v>2000</v>
      </c>
    </row>
    <row r="111" spans="1:9" x14ac:dyDescent="0.25">
      <c r="A111" t="s">
        <v>80</v>
      </c>
      <c r="C111" s="4">
        <v>-19576.07</v>
      </c>
      <c r="E111" s="2">
        <v>3000</v>
      </c>
      <c r="G111" s="2">
        <v>6500</v>
      </c>
      <c r="I111" s="2">
        <v>452.21</v>
      </c>
    </row>
    <row r="112" spans="1:9" x14ac:dyDescent="0.25">
      <c r="A112" t="s">
        <v>81</v>
      </c>
      <c r="C112" s="4">
        <v>5534.42</v>
      </c>
      <c r="E112" s="2">
        <v>7000</v>
      </c>
      <c r="G112" s="2">
        <v>9500</v>
      </c>
      <c r="I112" s="2">
        <v>8000</v>
      </c>
    </row>
    <row r="113" spans="1:9" x14ac:dyDescent="0.25">
      <c r="A113" t="s">
        <v>82</v>
      </c>
      <c r="C113" s="4">
        <v>498.1</v>
      </c>
      <c r="E113" s="2">
        <v>0</v>
      </c>
      <c r="G113" s="2">
        <v>0</v>
      </c>
      <c r="I113" s="2">
        <v>0</v>
      </c>
    </row>
    <row r="114" spans="1:9" x14ac:dyDescent="0.25">
      <c r="A114" t="s">
        <v>83</v>
      </c>
      <c r="C114" s="4">
        <v>2285.79</v>
      </c>
      <c r="E114" s="2">
        <v>2000</v>
      </c>
      <c r="G114" s="2">
        <v>2770</v>
      </c>
      <c r="I114" s="2">
        <v>3500</v>
      </c>
    </row>
    <row r="115" spans="1:9" x14ac:dyDescent="0.25">
      <c r="A115" t="s">
        <v>84</v>
      </c>
      <c r="C115" s="4">
        <v>4724.32</v>
      </c>
      <c r="E115" s="2">
        <v>5000</v>
      </c>
      <c r="G115" s="2">
        <v>8500</v>
      </c>
      <c r="I115" s="2">
        <v>5000</v>
      </c>
    </row>
    <row r="116" spans="1:9" x14ac:dyDescent="0.25">
      <c r="A116" t="s">
        <v>85</v>
      </c>
      <c r="C116" s="4">
        <v>6915.03</v>
      </c>
      <c r="E116" s="2">
        <v>1400</v>
      </c>
      <c r="G116" s="2">
        <v>7500</v>
      </c>
      <c r="I116" s="2">
        <v>1500</v>
      </c>
    </row>
    <row r="117" spans="1:9" x14ac:dyDescent="0.25">
      <c r="A117" t="s">
        <v>86</v>
      </c>
      <c r="C117" s="4">
        <v>189.67</v>
      </c>
      <c r="E117" s="2">
        <v>0</v>
      </c>
      <c r="G117" s="2">
        <v>260</v>
      </c>
      <c r="I117" s="2">
        <v>350</v>
      </c>
    </row>
    <row r="118" spans="1:9" x14ac:dyDescent="0.25">
      <c r="A118" t="s">
        <v>87</v>
      </c>
      <c r="C118" s="4">
        <v>70246.19</v>
      </c>
      <c r="E118" s="2">
        <v>83000</v>
      </c>
      <c r="G118" s="2">
        <v>83000</v>
      </c>
      <c r="I118" s="2">
        <v>105000</v>
      </c>
    </row>
    <row r="119" spans="1:9" x14ac:dyDescent="0.25">
      <c r="A119" t="s">
        <v>88</v>
      </c>
      <c r="C119" s="4">
        <v>0</v>
      </c>
      <c r="E119" s="2">
        <v>0</v>
      </c>
      <c r="G119" s="2">
        <v>0</v>
      </c>
      <c r="I119" s="2">
        <v>5724.16</v>
      </c>
    </row>
    <row r="120" spans="1:9" x14ac:dyDescent="0.25">
      <c r="A120" t="s">
        <v>89</v>
      </c>
      <c r="C120" s="4">
        <v>10696.46</v>
      </c>
      <c r="E120" s="2">
        <v>9000</v>
      </c>
      <c r="G120" s="2">
        <v>5800</v>
      </c>
      <c r="I120" s="2">
        <v>7000</v>
      </c>
    </row>
    <row r="121" spans="1:9" x14ac:dyDescent="0.25">
      <c r="A121" t="s">
        <v>90</v>
      </c>
      <c r="C121" s="4">
        <v>2308.19</v>
      </c>
      <c r="E121" s="2">
        <v>2000</v>
      </c>
      <c r="G121" s="2">
        <v>2000</v>
      </c>
      <c r="I121" s="2">
        <v>2000</v>
      </c>
    </row>
    <row r="122" spans="1:9" x14ac:dyDescent="0.25">
      <c r="A122" t="s">
        <v>91</v>
      </c>
      <c r="C122" s="4">
        <v>2304.38</v>
      </c>
      <c r="E122" s="2">
        <v>2700</v>
      </c>
      <c r="G122" s="2">
        <v>3250</v>
      </c>
      <c r="I122" s="2">
        <v>4185</v>
      </c>
    </row>
    <row r="123" spans="1:9" x14ac:dyDescent="0.25">
      <c r="A123" t="s">
        <v>92</v>
      </c>
      <c r="C123" s="4">
        <v>1535.55</v>
      </c>
      <c r="E123" s="2">
        <v>2500</v>
      </c>
      <c r="G123" s="2">
        <v>1200</v>
      </c>
      <c r="I123" s="2">
        <v>1500</v>
      </c>
    </row>
    <row r="124" spans="1:9" x14ac:dyDescent="0.25">
      <c r="A124" t="s">
        <v>93</v>
      </c>
      <c r="C124" s="4">
        <v>7219.73</v>
      </c>
      <c r="E124" s="2">
        <v>10026.15</v>
      </c>
      <c r="G124" s="2">
        <v>9862</v>
      </c>
      <c r="I124" s="2">
        <f>SUM(I101*0.05,I118*0.05,I119*0.05)</f>
        <v>6056.2079999999996</v>
      </c>
    </row>
    <row r="125" spans="1:9" x14ac:dyDescent="0.25">
      <c r="A125" t="s">
        <v>94</v>
      </c>
      <c r="C125" s="4">
        <v>0</v>
      </c>
      <c r="E125" s="2">
        <v>6790.04</v>
      </c>
      <c r="G125" s="2">
        <v>200</v>
      </c>
      <c r="I125" s="2">
        <v>0</v>
      </c>
    </row>
    <row r="126" spans="1:9" x14ac:dyDescent="0.25">
      <c r="A126" t="s">
        <v>95</v>
      </c>
      <c r="C126" s="4">
        <v>0</v>
      </c>
      <c r="E126" s="2">
        <v>0</v>
      </c>
      <c r="G126" s="2">
        <v>0</v>
      </c>
      <c r="I126" s="2">
        <v>0</v>
      </c>
    </row>
    <row r="127" spans="1:9" x14ac:dyDescent="0.25">
      <c r="A127" t="s">
        <v>96</v>
      </c>
      <c r="C127" s="4">
        <v>0</v>
      </c>
      <c r="E127" s="2">
        <v>15000</v>
      </c>
      <c r="G127" s="2">
        <v>14250</v>
      </c>
      <c r="I127" s="2">
        <v>14250</v>
      </c>
    </row>
    <row r="128" spans="1:9" x14ac:dyDescent="0.25">
      <c r="A128" t="s">
        <v>229</v>
      </c>
      <c r="C128" s="4">
        <v>0</v>
      </c>
      <c r="E128" s="2">
        <v>12877.6</v>
      </c>
      <c r="G128" s="2">
        <v>6900</v>
      </c>
      <c r="I128" s="2">
        <v>3600</v>
      </c>
    </row>
    <row r="129" spans="1:9" x14ac:dyDescent="0.25">
      <c r="A129" t="s">
        <v>98</v>
      </c>
      <c r="C129" s="4">
        <v>0</v>
      </c>
      <c r="E129" s="2">
        <v>0</v>
      </c>
      <c r="G129" s="2">
        <v>0</v>
      </c>
      <c r="I129" s="2">
        <v>13920</v>
      </c>
    </row>
    <row r="130" spans="1:9" x14ac:dyDescent="0.25">
      <c r="A130" t="s">
        <v>99</v>
      </c>
      <c r="C130" s="4">
        <v>0</v>
      </c>
      <c r="E130" s="2">
        <v>0</v>
      </c>
      <c r="G130" s="2">
        <v>0</v>
      </c>
      <c r="I130" s="2">
        <v>1259.3399999999999</v>
      </c>
    </row>
    <row r="131" spans="1:9" x14ac:dyDescent="0.25">
      <c r="A131" t="s">
        <v>100</v>
      </c>
      <c r="C131" s="4">
        <v>0</v>
      </c>
      <c r="E131" s="2">
        <v>0</v>
      </c>
      <c r="G131" s="2">
        <v>0</v>
      </c>
      <c r="I131" s="2">
        <v>2578</v>
      </c>
    </row>
    <row r="132" spans="1:9" x14ac:dyDescent="0.25">
      <c r="A132" t="s">
        <v>101</v>
      </c>
      <c r="C132" s="4">
        <v>0</v>
      </c>
      <c r="E132" s="2">
        <v>0</v>
      </c>
      <c r="G132" s="2">
        <v>0</v>
      </c>
      <c r="I132" s="2">
        <v>0</v>
      </c>
    </row>
    <row r="134" spans="1:9" x14ac:dyDescent="0.25">
      <c r="A134" t="s">
        <v>102</v>
      </c>
      <c r="C134" s="4">
        <f>SUM(C95:C132)</f>
        <v>202200.86</v>
      </c>
      <c r="E134" s="2">
        <f>SUM(E95:E132)</f>
        <v>243470.82</v>
      </c>
      <c r="G134" s="2">
        <f>SUM(G95:G132)</f>
        <v>233545</v>
      </c>
      <c r="I134" s="2">
        <f>SUM(I95:I132)</f>
        <v>234274.41624000002</v>
      </c>
    </row>
    <row r="138" spans="1:9" x14ac:dyDescent="0.25">
      <c r="C138" s="4" t="s">
        <v>226</v>
      </c>
      <c r="E138" s="2" t="s">
        <v>227</v>
      </c>
      <c r="G138" s="2" t="s">
        <v>227</v>
      </c>
      <c r="I138" s="2" t="s">
        <v>219</v>
      </c>
    </row>
    <row r="139" spans="1:9" x14ac:dyDescent="0.25">
      <c r="C139" s="4" t="s">
        <v>228</v>
      </c>
      <c r="E139" s="2" t="s">
        <v>3</v>
      </c>
      <c r="G139" s="2" t="s">
        <v>222</v>
      </c>
      <c r="I139" s="2" t="s">
        <v>3</v>
      </c>
    </row>
    <row r="141" spans="1:9" x14ac:dyDescent="0.25">
      <c r="A141" s="1" t="s">
        <v>103</v>
      </c>
    </row>
    <row r="143" spans="1:9" x14ac:dyDescent="0.25">
      <c r="A143" t="s">
        <v>104</v>
      </c>
      <c r="C143" s="4">
        <v>1103.99</v>
      </c>
      <c r="E143" s="2">
        <v>750</v>
      </c>
      <c r="G143" s="2">
        <v>700</v>
      </c>
      <c r="I143" s="2">
        <v>750</v>
      </c>
    </row>
    <row r="144" spans="1:9" x14ac:dyDescent="0.25">
      <c r="A144" t="s">
        <v>230</v>
      </c>
      <c r="C144" s="4">
        <v>3713</v>
      </c>
      <c r="E144" s="2">
        <v>3000</v>
      </c>
      <c r="G144" s="2">
        <v>4500</v>
      </c>
      <c r="I144" s="2">
        <v>3500</v>
      </c>
    </row>
    <row r="145" spans="1:9" x14ac:dyDescent="0.25">
      <c r="A145" t="s">
        <v>106</v>
      </c>
      <c r="C145" s="4">
        <v>2834.61</v>
      </c>
      <c r="E145" s="2">
        <v>4600</v>
      </c>
      <c r="G145" s="2">
        <v>14000</v>
      </c>
      <c r="I145" s="2">
        <v>5000</v>
      </c>
    </row>
    <row r="146" spans="1:9" x14ac:dyDescent="0.25">
      <c r="A146" t="s">
        <v>231</v>
      </c>
      <c r="C146" s="4">
        <v>8038.25</v>
      </c>
      <c r="E146" s="2">
        <v>25093.32</v>
      </c>
      <c r="G146" s="2">
        <v>19391</v>
      </c>
      <c r="I146" s="2">
        <v>20800</v>
      </c>
    </row>
    <row r="147" spans="1:9" x14ac:dyDescent="0.25">
      <c r="A147" t="s">
        <v>232</v>
      </c>
      <c r="C147" s="4">
        <v>-1761.98</v>
      </c>
      <c r="E147" s="2">
        <v>10100</v>
      </c>
      <c r="G147" s="2">
        <v>3231</v>
      </c>
      <c r="I147" s="2">
        <v>2300</v>
      </c>
    </row>
    <row r="148" spans="1:9" x14ac:dyDescent="0.25">
      <c r="A148" t="s">
        <v>109</v>
      </c>
      <c r="C148" s="4">
        <v>36851.86</v>
      </c>
      <c r="E148" s="2">
        <v>39783.75</v>
      </c>
      <c r="G148" s="2">
        <v>51610</v>
      </c>
      <c r="I148" s="2">
        <v>47500</v>
      </c>
    </row>
    <row r="149" spans="1:9" x14ac:dyDescent="0.25">
      <c r="A149" t="s">
        <v>223</v>
      </c>
      <c r="C149" s="4">
        <v>3435.1</v>
      </c>
      <c r="E149" s="2">
        <v>4963.1000000000004</v>
      </c>
      <c r="G149" s="2">
        <v>5431</v>
      </c>
      <c r="I149" s="2">
        <f>SUM(I146*0.0765,I148*0.0765)</f>
        <v>5224.95</v>
      </c>
    </row>
    <row r="150" spans="1:9" x14ac:dyDescent="0.25">
      <c r="A150" t="s">
        <v>111</v>
      </c>
      <c r="C150" s="4">
        <v>22177.68</v>
      </c>
      <c r="E150" s="2">
        <v>20500</v>
      </c>
      <c r="G150" s="2">
        <v>22250</v>
      </c>
      <c r="I150" s="2">
        <v>22500</v>
      </c>
    </row>
    <row r="151" spans="1:9" x14ac:dyDescent="0.25">
      <c r="A151" t="s">
        <v>112</v>
      </c>
      <c r="C151" s="4">
        <v>778.21</v>
      </c>
      <c r="E151" s="2">
        <v>5000</v>
      </c>
      <c r="G151" s="2">
        <v>42000</v>
      </c>
      <c r="I151" s="2">
        <v>35000</v>
      </c>
    </row>
    <row r="152" spans="1:9" x14ac:dyDescent="0.25">
      <c r="A152" t="s">
        <v>113</v>
      </c>
      <c r="C152" s="4">
        <v>77.98</v>
      </c>
      <c r="E152" s="2">
        <v>1600</v>
      </c>
      <c r="G152" s="2">
        <v>6500</v>
      </c>
      <c r="I152" s="2">
        <v>1600</v>
      </c>
    </row>
    <row r="153" spans="1:9" x14ac:dyDescent="0.25">
      <c r="A153" t="s">
        <v>114</v>
      </c>
      <c r="C153" s="4">
        <v>77232</v>
      </c>
      <c r="E153" s="2">
        <v>71000</v>
      </c>
      <c r="G153" s="2">
        <v>84000</v>
      </c>
      <c r="I153" s="2">
        <v>74138</v>
      </c>
    </row>
    <row r="154" spans="1:9" x14ac:dyDescent="0.25">
      <c r="A154" t="s">
        <v>115</v>
      </c>
      <c r="C154" s="4">
        <v>2780.78</v>
      </c>
      <c r="E154" s="2">
        <v>1500</v>
      </c>
      <c r="G154" s="2">
        <v>3200</v>
      </c>
      <c r="I154" s="2">
        <v>1500</v>
      </c>
    </row>
    <row r="155" spans="1:9" x14ac:dyDescent="0.25">
      <c r="A155" t="s">
        <v>116</v>
      </c>
      <c r="C155" s="4">
        <v>0</v>
      </c>
      <c r="E155" s="2">
        <v>10000</v>
      </c>
      <c r="G155" s="2">
        <v>61900</v>
      </c>
      <c r="I155" s="2">
        <v>0</v>
      </c>
    </row>
    <row r="156" spans="1:9" x14ac:dyDescent="0.25">
      <c r="A156" t="s">
        <v>117</v>
      </c>
      <c r="C156" s="4">
        <v>0</v>
      </c>
      <c r="E156" s="2">
        <v>6715.23</v>
      </c>
      <c r="G156" s="2">
        <v>5560</v>
      </c>
      <c r="I156" s="2">
        <v>0</v>
      </c>
    </row>
    <row r="157" spans="1:9" x14ac:dyDescent="0.25">
      <c r="A157" t="s">
        <v>118</v>
      </c>
      <c r="C157" s="4">
        <v>0</v>
      </c>
      <c r="E157" s="2">
        <v>0</v>
      </c>
      <c r="G157" s="2">
        <v>0</v>
      </c>
      <c r="I157" s="2">
        <f>SUM(I146*0.05,I148*0.05)</f>
        <v>3415</v>
      </c>
    </row>
    <row r="158" spans="1:9" x14ac:dyDescent="0.25">
      <c r="A158" t="s">
        <v>119</v>
      </c>
      <c r="C158" s="4">
        <v>0</v>
      </c>
      <c r="E158" s="2">
        <v>0</v>
      </c>
      <c r="G158" s="2">
        <v>0</v>
      </c>
      <c r="I158" s="2">
        <v>13920</v>
      </c>
    </row>
    <row r="159" spans="1:9" x14ac:dyDescent="0.25">
      <c r="A159" t="s">
        <v>120</v>
      </c>
      <c r="C159" s="4">
        <v>0</v>
      </c>
      <c r="E159" s="2">
        <v>0</v>
      </c>
      <c r="G159" s="2">
        <v>0</v>
      </c>
      <c r="I159" s="2">
        <v>700</v>
      </c>
    </row>
    <row r="160" spans="1:9" x14ac:dyDescent="0.25">
      <c r="A160" t="s">
        <v>121</v>
      </c>
      <c r="C160" s="4">
        <v>0</v>
      </c>
      <c r="E160" s="2">
        <v>0</v>
      </c>
      <c r="G160" s="2">
        <v>0</v>
      </c>
      <c r="I160" s="2">
        <v>839.56</v>
      </c>
    </row>
    <row r="161" spans="1:9" x14ac:dyDescent="0.25">
      <c r="A161" t="s">
        <v>122</v>
      </c>
      <c r="C161" s="4">
        <v>0</v>
      </c>
      <c r="E161" s="2">
        <v>0</v>
      </c>
      <c r="G161" s="2">
        <v>0</v>
      </c>
      <c r="I161" s="2">
        <v>2147</v>
      </c>
    </row>
    <row r="162" spans="1:9" x14ac:dyDescent="0.25">
      <c r="A162" t="s">
        <v>123</v>
      </c>
      <c r="C162" s="4">
        <v>0</v>
      </c>
      <c r="E162" s="2">
        <v>0</v>
      </c>
      <c r="G162" s="2">
        <v>0</v>
      </c>
      <c r="I162" s="2">
        <v>500</v>
      </c>
    </row>
    <row r="164" spans="1:9" x14ac:dyDescent="0.25">
      <c r="A164" t="s">
        <v>124</v>
      </c>
      <c r="C164" s="4">
        <f>SUM(C143:C162)</f>
        <v>157261.48000000001</v>
      </c>
      <c r="E164" s="2">
        <f>SUM(E143:E162)</f>
        <v>204605.40000000002</v>
      </c>
      <c r="G164" s="2">
        <f>SUM(G143:G162)</f>
        <v>324273</v>
      </c>
      <c r="I164" s="2">
        <f>SUM(I143:I162)</f>
        <v>241334.51</v>
      </c>
    </row>
    <row r="166" spans="1:9" x14ac:dyDescent="0.25">
      <c r="A166" s="1" t="s">
        <v>125</v>
      </c>
    </row>
    <row r="168" spans="1:9" x14ac:dyDescent="0.25">
      <c r="A168" t="s">
        <v>126</v>
      </c>
      <c r="C168" s="4">
        <v>2359</v>
      </c>
      <c r="E168" s="2">
        <v>4600</v>
      </c>
      <c r="G168" s="2">
        <v>3700</v>
      </c>
      <c r="I168" s="2">
        <v>1500</v>
      </c>
    </row>
    <row r="169" spans="1:9" x14ac:dyDescent="0.25">
      <c r="A169" t="s">
        <v>127</v>
      </c>
      <c r="C169" s="4">
        <v>20679.87</v>
      </c>
      <c r="E169" s="2">
        <v>8000</v>
      </c>
      <c r="G169" s="2">
        <v>5000</v>
      </c>
      <c r="I169" s="2">
        <v>2000</v>
      </c>
    </row>
    <row r="170" spans="1:9" x14ac:dyDescent="0.25">
      <c r="A170" t="s">
        <v>128</v>
      </c>
      <c r="C170" s="4">
        <v>3478.23</v>
      </c>
      <c r="E170" s="2">
        <v>7500</v>
      </c>
      <c r="G170" s="2">
        <v>4000</v>
      </c>
      <c r="I170" s="2">
        <v>1500</v>
      </c>
    </row>
    <row r="172" spans="1:9" x14ac:dyDescent="0.25">
      <c r="C172" s="4" t="s">
        <v>226</v>
      </c>
      <c r="E172" s="2" t="s">
        <v>227</v>
      </c>
      <c r="G172" s="2" t="s">
        <v>233</v>
      </c>
      <c r="I172" s="2" t="s">
        <v>219</v>
      </c>
    </row>
    <row r="173" spans="1:9" x14ac:dyDescent="0.25">
      <c r="C173" s="4" t="s">
        <v>228</v>
      </c>
      <c r="E173" s="2" t="s">
        <v>3</v>
      </c>
      <c r="G173" s="2" t="s">
        <v>222</v>
      </c>
      <c r="I173" s="2" t="s">
        <v>3</v>
      </c>
    </row>
    <row r="175" spans="1:9" x14ac:dyDescent="0.25">
      <c r="A175" t="s">
        <v>129</v>
      </c>
      <c r="C175" s="4">
        <v>2816.31</v>
      </c>
      <c r="E175" s="2">
        <v>4500</v>
      </c>
      <c r="G175" s="2">
        <v>5100</v>
      </c>
      <c r="I175" s="2">
        <v>5200</v>
      </c>
    </row>
    <row r="176" spans="1:9" x14ac:dyDescent="0.25">
      <c r="A176" t="s">
        <v>130</v>
      </c>
      <c r="C176" s="4">
        <v>540</v>
      </c>
      <c r="E176" s="2">
        <v>3400</v>
      </c>
      <c r="G176" s="2">
        <v>1000</v>
      </c>
      <c r="I176" s="2">
        <v>1000</v>
      </c>
    </row>
    <row r="177" spans="1:9" x14ac:dyDescent="0.25">
      <c r="A177" t="s">
        <v>131</v>
      </c>
      <c r="C177" s="4">
        <v>0</v>
      </c>
      <c r="E177" s="2">
        <v>8804.09</v>
      </c>
      <c r="G177" s="2">
        <v>0</v>
      </c>
      <c r="I177" s="2">
        <v>0</v>
      </c>
    </row>
    <row r="178" spans="1:9" x14ac:dyDescent="0.25">
      <c r="A178" t="s">
        <v>132</v>
      </c>
      <c r="C178" s="4">
        <v>0</v>
      </c>
      <c r="E178" s="2">
        <v>0</v>
      </c>
      <c r="G178" s="2">
        <v>0</v>
      </c>
      <c r="I178" s="2">
        <v>2400</v>
      </c>
    </row>
    <row r="179" spans="1:9" x14ac:dyDescent="0.25">
      <c r="A179" t="s">
        <v>133</v>
      </c>
      <c r="C179" s="4">
        <v>0</v>
      </c>
      <c r="E179" s="2">
        <v>0</v>
      </c>
      <c r="G179" s="2">
        <v>0</v>
      </c>
      <c r="I179" s="2">
        <v>3863.5</v>
      </c>
    </row>
    <row r="180" spans="1:9" x14ac:dyDescent="0.25">
      <c r="A180" t="s">
        <v>134</v>
      </c>
      <c r="C180" s="4">
        <v>0</v>
      </c>
      <c r="E180" s="2">
        <v>0</v>
      </c>
      <c r="G180" s="2">
        <v>0</v>
      </c>
      <c r="I180" s="2">
        <v>4231.3999999999996</v>
      </c>
    </row>
    <row r="182" spans="1:9" x14ac:dyDescent="0.25">
      <c r="A182" t="s">
        <v>135</v>
      </c>
      <c r="C182" s="4">
        <f>SUM(C168:C180)</f>
        <v>29873.41</v>
      </c>
      <c r="E182" s="2">
        <f>SUM(E168:E180)</f>
        <v>36804.089999999997</v>
      </c>
      <c r="G182" s="2">
        <f>SUM(G168:G180)</f>
        <v>18800</v>
      </c>
      <c r="I182" s="2">
        <f>SUM(I168:I180)</f>
        <v>21694.9</v>
      </c>
    </row>
    <row r="184" spans="1:9" x14ac:dyDescent="0.25">
      <c r="A184" s="1" t="s">
        <v>136</v>
      </c>
    </row>
    <row r="186" spans="1:9" x14ac:dyDescent="0.25">
      <c r="A186" t="s">
        <v>137</v>
      </c>
      <c r="C186" s="4">
        <v>13943.85</v>
      </c>
      <c r="E186" s="2">
        <v>13000</v>
      </c>
      <c r="G186" s="2">
        <v>22500</v>
      </c>
      <c r="I186" s="2">
        <v>7000</v>
      </c>
    </row>
    <row r="187" spans="1:9" x14ac:dyDescent="0.25">
      <c r="A187" t="s">
        <v>234</v>
      </c>
      <c r="C187" s="4">
        <v>6000</v>
      </c>
      <c r="E187" s="2">
        <v>3000</v>
      </c>
      <c r="G187" s="2">
        <v>3000</v>
      </c>
      <c r="I187" s="2">
        <v>0</v>
      </c>
    </row>
    <row r="188" spans="1:9" x14ac:dyDescent="0.25">
      <c r="A188" t="s">
        <v>138</v>
      </c>
      <c r="C188" s="4">
        <v>35690.39</v>
      </c>
      <c r="E188" s="2">
        <v>10400</v>
      </c>
      <c r="G188" s="2">
        <v>0</v>
      </c>
      <c r="I188" s="2">
        <v>0</v>
      </c>
    </row>
    <row r="189" spans="1:9" x14ac:dyDescent="0.25">
      <c r="A189" t="s">
        <v>139</v>
      </c>
      <c r="C189" s="4">
        <v>7808.21</v>
      </c>
      <c r="E189" s="2">
        <v>3000</v>
      </c>
      <c r="G189" s="2">
        <v>3800</v>
      </c>
      <c r="I189" s="2">
        <v>4500</v>
      </c>
    </row>
    <row r="190" spans="1:9" x14ac:dyDescent="0.25">
      <c r="A190" t="s">
        <v>140</v>
      </c>
      <c r="C190" s="4">
        <v>195</v>
      </c>
      <c r="E190" s="2">
        <v>1000</v>
      </c>
      <c r="G190" s="2">
        <v>0</v>
      </c>
      <c r="I190" s="2">
        <v>2500</v>
      </c>
    </row>
    <row r="191" spans="1:9" x14ac:dyDescent="0.25">
      <c r="A191" t="s">
        <v>141</v>
      </c>
      <c r="C191" s="4">
        <v>62894.6</v>
      </c>
      <c r="E191" s="2">
        <v>74460</v>
      </c>
      <c r="G191" s="2">
        <v>71200</v>
      </c>
      <c r="I191" s="2">
        <v>80500</v>
      </c>
    </row>
    <row r="192" spans="1:9" x14ac:dyDescent="0.25">
      <c r="A192" t="s">
        <v>142</v>
      </c>
      <c r="C192" s="4">
        <v>6950.01</v>
      </c>
      <c r="E192" s="2">
        <v>6491.79</v>
      </c>
      <c r="G192" s="2">
        <v>5615</v>
      </c>
      <c r="I192" s="2">
        <f>SUM(I191*0.0765)</f>
        <v>6158.25</v>
      </c>
    </row>
    <row r="193" spans="1:9" x14ac:dyDescent="0.25">
      <c r="A193" t="s">
        <v>143</v>
      </c>
      <c r="C193" s="4">
        <v>0</v>
      </c>
      <c r="E193" s="2">
        <v>1250</v>
      </c>
      <c r="G193" s="2">
        <v>0</v>
      </c>
      <c r="I193" s="2">
        <v>0</v>
      </c>
    </row>
    <row r="194" spans="1:9" x14ac:dyDescent="0.25">
      <c r="A194" t="s">
        <v>144</v>
      </c>
      <c r="C194" s="4">
        <v>-606.95000000000005</v>
      </c>
      <c r="E194" s="2">
        <v>0</v>
      </c>
      <c r="G194" s="2">
        <v>100</v>
      </c>
      <c r="I194" s="2">
        <v>0</v>
      </c>
    </row>
    <row r="195" spans="1:9" x14ac:dyDescent="0.25">
      <c r="A195" t="s">
        <v>145</v>
      </c>
      <c r="C195" s="4">
        <v>1845.57</v>
      </c>
      <c r="E195" s="2">
        <v>2000</v>
      </c>
      <c r="G195" s="2">
        <v>1200</v>
      </c>
      <c r="I195" s="2">
        <v>1200</v>
      </c>
    </row>
    <row r="196" spans="1:9" x14ac:dyDescent="0.25">
      <c r="A196" t="s">
        <v>146</v>
      </c>
      <c r="C196" s="4">
        <v>227.08</v>
      </c>
      <c r="E196" s="2">
        <v>1000</v>
      </c>
      <c r="G196" s="2">
        <v>1000</v>
      </c>
      <c r="I196" s="2">
        <v>1000</v>
      </c>
    </row>
    <row r="197" spans="1:9" x14ac:dyDescent="0.25">
      <c r="A197" t="s">
        <v>147</v>
      </c>
      <c r="C197" s="4">
        <v>0</v>
      </c>
      <c r="E197" s="2">
        <v>300</v>
      </c>
      <c r="G197" s="2">
        <v>0</v>
      </c>
      <c r="I197" s="2">
        <v>0</v>
      </c>
    </row>
    <row r="198" spans="1:9" x14ac:dyDescent="0.25">
      <c r="A198" t="s">
        <v>148</v>
      </c>
      <c r="C198" s="4">
        <v>0</v>
      </c>
      <c r="E198" s="2">
        <v>500</v>
      </c>
      <c r="G198" s="2">
        <v>1140</v>
      </c>
      <c r="I198" s="2">
        <v>1000</v>
      </c>
    </row>
    <row r="199" spans="1:9" x14ac:dyDescent="0.25">
      <c r="A199" t="s">
        <v>149</v>
      </c>
      <c r="C199" s="4">
        <v>0</v>
      </c>
      <c r="E199" s="2">
        <v>13104.64</v>
      </c>
      <c r="G199" s="2">
        <v>21400</v>
      </c>
      <c r="I199" s="2">
        <v>1598.24</v>
      </c>
    </row>
    <row r="200" spans="1:9" x14ac:dyDescent="0.25">
      <c r="A200" t="s">
        <v>150</v>
      </c>
      <c r="C200" s="4">
        <v>0</v>
      </c>
      <c r="E200" s="2">
        <v>0</v>
      </c>
      <c r="G200" s="2">
        <v>0</v>
      </c>
      <c r="I200" s="2">
        <f>SUM(I191*0.05)</f>
        <v>4025</v>
      </c>
    </row>
    <row r="201" spans="1:9" x14ac:dyDescent="0.25">
      <c r="A201" t="s">
        <v>151</v>
      </c>
      <c r="C201" s="4">
        <v>0</v>
      </c>
      <c r="E201" s="2">
        <v>0</v>
      </c>
      <c r="G201" s="2">
        <v>0</v>
      </c>
      <c r="I201" s="2">
        <v>13920</v>
      </c>
    </row>
    <row r="202" spans="1:9" x14ac:dyDescent="0.25">
      <c r="A202" t="s">
        <v>152</v>
      </c>
      <c r="C202" s="4">
        <v>0</v>
      </c>
      <c r="E202" s="2">
        <v>0</v>
      </c>
      <c r="G202" s="2">
        <v>0</v>
      </c>
      <c r="I202" s="2">
        <v>5250</v>
      </c>
    </row>
    <row r="203" spans="1:9" x14ac:dyDescent="0.25">
      <c r="A203" t="s">
        <v>153</v>
      </c>
      <c r="C203" s="4">
        <v>0</v>
      </c>
      <c r="E203" s="2">
        <v>0</v>
      </c>
      <c r="G203" s="2">
        <v>0</v>
      </c>
      <c r="I203" s="2">
        <v>839.56</v>
      </c>
    </row>
    <row r="204" spans="1:9" x14ac:dyDescent="0.25">
      <c r="A204" t="s">
        <v>154</v>
      </c>
      <c r="C204" s="4">
        <v>0</v>
      </c>
      <c r="E204" s="2">
        <v>0</v>
      </c>
      <c r="G204" s="2">
        <v>0</v>
      </c>
      <c r="I204" s="2">
        <v>1500</v>
      </c>
    </row>
    <row r="206" spans="1:9" x14ac:dyDescent="0.25">
      <c r="C206" s="4" t="s">
        <v>226</v>
      </c>
      <c r="E206" s="2" t="s">
        <v>227</v>
      </c>
      <c r="G206" s="2" t="s">
        <v>227</v>
      </c>
      <c r="I206" s="2" t="s">
        <v>219</v>
      </c>
    </row>
    <row r="207" spans="1:9" x14ac:dyDescent="0.25">
      <c r="C207" s="4" t="s">
        <v>228</v>
      </c>
      <c r="E207" s="2" t="s">
        <v>3</v>
      </c>
      <c r="G207" s="2" t="s">
        <v>222</v>
      </c>
      <c r="I207" s="2" t="s">
        <v>3</v>
      </c>
    </row>
    <row r="209" spans="1:9" x14ac:dyDescent="0.25">
      <c r="A209" t="s">
        <v>155</v>
      </c>
      <c r="C209" s="4">
        <v>0</v>
      </c>
      <c r="E209" s="2">
        <v>0</v>
      </c>
      <c r="G209" s="2">
        <v>0</v>
      </c>
      <c r="I209" s="2">
        <v>0</v>
      </c>
    </row>
    <row r="210" spans="1:9" x14ac:dyDescent="0.25">
      <c r="A210" t="s">
        <v>156</v>
      </c>
      <c r="C210" s="4">
        <v>0</v>
      </c>
      <c r="E210" s="2">
        <v>0</v>
      </c>
      <c r="G210" s="2">
        <v>0</v>
      </c>
      <c r="I210" s="2">
        <v>530</v>
      </c>
    </row>
    <row r="212" spans="1:9" x14ac:dyDescent="0.25">
      <c r="A212" t="s">
        <v>157</v>
      </c>
      <c r="C212" s="4">
        <f>SUM(C186:C201)</f>
        <v>134947.75999999998</v>
      </c>
      <c r="E212" s="2">
        <f>SUM(E186:E201)</f>
        <v>129506.43</v>
      </c>
      <c r="G212" s="2">
        <f>SUM(G186:G210)</f>
        <v>130955</v>
      </c>
      <c r="I212" s="2">
        <f>SUM(I186:I210)</f>
        <v>131521.04999999999</v>
      </c>
    </row>
    <row r="214" spans="1:9" x14ac:dyDescent="0.25">
      <c r="A214" s="1" t="s">
        <v>158</v>
      </c>
    </row>
    <row r="216" spans="1:9" x14ac:dyDescent="0.25">
      <c r="A216" t="s">
        <v>159</v>
      </c>
      <c r="C216" s="4">
        <v>1304.45</v>
      </c>
      <c r="E216" s="2">
        <v>1700</v>
      </c>
      <c r="G216" s="2">
        <v>3000</v>
      </c>
      <c r="I216" s="2">
        <v>500</v>
      </c>
    </row>
    <row r="217" spans="1:9" x14ac:dyDescent="0.25">
      <c r="A217" t="s">
        <v>160</v>
      </c>
      <c r="C217" s="4">
        <v>20819.27</v>
      </c>
      <c r="E217" s="2">
        <v>19000</v>
      </c>
      <c r="G217" s="2">
        <v>22100</v>
      </c>
      <c r="I217" s="2">
        <v>22000</v>
      </c>
    </row>
    <row r="218" spans="1:9" x14ac:dyDescent="0.25">
      <c r="A218" t="s">
        <v>235</v>
      </c>
      <c r="C218" s="4">
        <v>137.37</v>
      </c>
      <c r="E218" s="2">
        <v>0</v>
      </c>
      <c r="G218" s="2">
        <v>4400</v>
      </c>
      <c r="I218" s="2">
        <v>34470</v>
      </c>
    </row>
    <row r="219" spans="1:9" x14ac:dyDescent="0.25">
      <c r="A219" t="s">
        <v>162</v>
      </c>
      <c r="C219" s="4">
        <v>200</v>
      </c>
      <c r="E219" s="2">
        <v>1200</v>
      </c>
      <c r="G219" s="2">
        <v>2900</v>
      </c>
      <c r="I219" s="2">
        <v>1200</v>
      </c>
    </row>
    <row r="220" spans="1:9" x14ac:dyDescent="0.25">
      <c r="A220" t="s">
        <v>163</v>
      </c>
      <c r="C220" s="4">
        <v>1492.48</v>
      </c>
      <c r="E220" s="2">
        <v>1950</v>
      </c>
      <c r="G220" s="2">
        <v>2300</v>
      </c>
      <c r="I220" s="2">
        <v>2500</v>
      </c>
    </row>
    <row r="221" spans="1:9" x14ac:dyDescent="0.25">
      <c r="A221" t="s">
        <v>164</v>
      </c>
      <c r="C221" s="4">
        <v>2291.77</v>
      </c>
      <c r="E221" s="2">
        <v>2637.66</v>
      </c>
      <c r="G221" s="2">
        <v>3142</v>
      </c>
      <c r="I221" s="2">
        <f>SUM(I218*0.0765,I222*0.0765)</f>
        <v>5582.2049999999999</v>
      </c>
    </row>
    <row r="222" spans="1:9" x14ac:dyDescent="0.25">
      <c r="A222" t="s">
        <v>165</v>
      </c>
      <c r="C222" s="4">
        <v>31975</v>
      </c>
      <c r="E222" s="2">
        <v>34479.25</v>
      </c>
      <c r="G222" s="2">
        <v>36679</v>
      </c>
      <c r="I222" s="2">
        <v>38500</v>
      </c>
    </row>
    <row r="223" spans="1:9" x14ac:dyDescent="0.25">
      <c r="A223" t="s">
        <v>166</v>
      </c>
      <c r="C223" s="4">
        <v>7880.63</v>
      </c>
      <c r="E223" s="2">
        <v>7500</v>
      </c>
      <c r="G223" s="2">
        <v>11000</v>
      </c>
      <c r="I223" s="2">
        <v>6500</v>
      </c>
    </row>
    <row r="224" spans="1:9" x14ac:dyDescent="0.25">
      <c r="A224" t="s">
        <v>167</v>
      </c>
      <c r="C224" s="4">
        <v>1449.18</v>
      </c>
      <c r="E224" s="2">
        <v>1500</v>
      </c>
      <c r="G224" s="2">
        <v>2700</v>
      </c>
      <c r="I224" s="2">
        <v>1500</v>
      </c>
    </row>
    <row r="225" spans="1:9" x14ac:dyDescent="0.25">
      <c r="A225" t="s">
        <v>168</v>
      </c>
      <c r="C225" s="4">
        <v>2413.6999999999998</v>
      </c>
      <c r="E225" s="2">
        <v>2800</v>
      </c>
      <c r="G225" s="2">
        <v>2400</v>
      </c>
      <c r="I225" s="2">
        <v>2800</v>
      </c>
    </row>
    <row r="226" spans="1:9" x14ac:dyDescent="0.25">
      <c r="A226" t="s">
        <v>169</v>
      </c>
      <c r="C226" s="4">
        <v>6460.65</v>
      </c>
      <c r="E226" s="2">
        <v>10000</v>
      </c>
      <c r="G226" s="2">
        <v>22000</v>
      </c>
      <c r="I226" s="2">
        <v>10000</v>
      </c>
    </row>
    <row r="227" spans="1:9" x14ac:dyDescent="0.25">
      <c r="A227" t="s">
        <v>170</v>
      </c>
      <c r="C227" s="4">
        <v>2635.28</v>
      </c>
      <c r="E227" s="2">
        <v>3000</v>
      </c>
      <c r="G227" s="2">
        <v>19200</v>
      </c>
      <c r="I227" s="2">
        <v>3200</v>
      </c>
    </row>
    <row r="228" spans="1:9" x14ac:dyDescent="0.25">
      <c r="A228" t="s">
        <v>171</v>
      </c>
      <c r="C228" s="4">
        <v>-253786.22</v>
      </c>
      <c r="E228" s="2">
        <v>40000</v>
      </c>
      <c r="G228" s="2">
        <v>46000</v>
      </c>
      <c r="I228" s="2">
        <v>0</v>
      </c>
    </row>
    <row r="229" spans="1:9" x14ac:dyDescent="0.25">
      <c r="A229" t="s">
        <v>172</v>
      </c>
      <c r="B229" t="s">
        <v>173</v>
      </c>
      <c r="C229" s="4">
        <v>6275</v>
      </c>
      <c r="E229" s="2">
        <v>6300</v>
      </c>
      <c r="G229" s="2">
        <v>6275</v>
      </c>
      <c r="I229" s="2">
        <v>6300</v>
      </c>
    </row>
    <row r="230" spans="1:9" x14ac:dyDescent="0.25">
      <c r="A230" t="s">
        <v>174</v>
      </c>
      <c r="C230" s="4">
        <v>0</v>
      </c>
      <c r="E230" s="2">
        <v>0</v>
      </c>
      <c r="G230" s="2">
        <v>11700</v>
      </c>
      <c r="I230" s="2">
        <v>5000</v>
      </c>
    </row>
    <row r="231" spans="1:9" x14ac:dyDescent="0.25">
      <c r="A231" t="s">
        <v>175</v>
      </c>
      <c r="C231" s="4">
        <v>53657.65</v>
      </c>
      <c r="E231" s="2">
        <v>0</v>
      </c>
      <c r="G231" s="2">
        <v>0</v>
      </c>
      <c r="I231" s="2">
        <v>0</v>
      </c>
    </row>
    <row r="232" spans="1:9" x14ac:dyDescent="0.25">
      <c r="A232" t="s">
        <v>176</v>
      </c>
      <c r="C232" s="4">
        <v>0</v>
      </c>
      <c r="E232" s="2">
        <v>10876.35</v>
      </c>
      <c r="G232" s="2">
        <v>6400</v>
      </c>
      <c r="I232" s="2">
        <v>1679.12</v>
      </c>
    </row>
    <row r="233" spans="1:9" x14ac:dyDescent="0.25">
      <c r="A233" t="s">
        <v>177</v>
      </c>
      <c r="C233" s="4">
        <v>0</v>
      </c>
      <c r="E233" s="2">
        <v>0</v>
      </c>
      <c r="G233" s="2">
        <v>1834</v>
      </c>
      <c r="I233" s="2">
        <f>SUM(I222*0.05,I218*0.05)</f>
        <v>3648.5</v>
      </c>
    </row>
    <row r="234" spans="1:9" x14ac:dyDescent="0.25">
      <c r="A234" t="s">
        <v>178</v>
      </c>
      <c r="C234" s="4">
        <v>0</v>
      </c>
      <c r="E234" s="2">
        <v>0</v>
      </c>
      <c r="G234" s="2">
        <v>0</v>
      </c>
      <c r="I234" s="2">
        <v>13920</v>
      </c>
    </row>
    <row r="235" spans="1:9" x14ac:dyDescent="0.25">
      <c r="A235" t="s">
        <v>179</v>
      </c>
      <c r="C235" s="4">
        <v>0</v>
      </c>
      <c r="E235" s="2">
        <v>0</v>
      </c>
      <c r="G235" s="2">
        <v>0</v>
      </c>
      <c r="I235" s="2">
        <v>5179</v>
      </c>
    </row>
    <row r="236" spans="1:9" x14ac:dyDescent="0.25">
      <c r="A236" t="s">
        <v>180</v>
      </c>
      <c r="C236" s="4">
        <v>0</v>
      </c>
      <c r="E236" s="2">
        <v>0</v>
      </c>
      <c r="G236" s="2">
        <v>0</v>
      </c>
      <c r="I236" s="2">
        <v>2147</v>
      </c>
    </row>
    <row r="237" spans="1:9" x14ac:dyDescent="0.25">
      <c r="A237" t="s">
        <v>181</v>
      </c>
      <c r="C237" s="4">
        <v>0</v>
      </c>
      <c r="E237" s="2">
        <v>0</v>
      </c>
      <c r="G237" s="2">
        <v>0</v>
      </c>
      <c r="I237" s="2">
        <v>2500</v>
      </c>
    </row>
    <row r="238" spans="1:9" x14ac:dyDescent="0.25">
      <c r="A238" t="s">
        <v>47</v>
      </c>
    </row>
    <row r="240" spans="1:9" x14ac:dyDescent="0.25">
      <c r="C240" s="4" t="s">
        <v>226</v>
      </c>
      <c r="E240" s="2" t="s">
        <v>227</v>
      </c>
      <c r="G240" s="2" t="s">
        <v>227</v>
      </c>
      <c r="I240" s="2" t="s">
        <v>219</v>
      </c>
    </row>
    <row r="241" spans="1:9" x14ac:dyDescent="0.25">
      <c r="C241" s="4" t="s">
        <v>228</v>
      </c>
      <c r="E241" s="2" t="s">
        <v>3</v>
      </c>
      <c r="G241" s="2" t="s">
        <v>222</v>
      </c>
      <c r="I241" s="2" t="s">
        <v>3</v>
      </c>
    </row>
    <row r="243" spans="1:9" x14ac:dyDescent="0.25">
      <c r="A243" t="s">
        <v>182</v>
      </c>
      <c r="C243" s="4">
        <f>SUM(C216:C232)</f>
        <v>-114793.79000000001</v>
      </c>
      <c r="E243" s="2">
        <f>SUM(E216:E232)</f>
        <v>142943.26</v>
      </c>
      <c r="G243" s="2">
        <f>SUM(G216:G237)</f>
        <v>204030</v>
      </c>
      <c r="I243" s="2">
        <f>SUM(I216:I237)</f>
        <v>169125.82500000001</v>
      </c>
    </row>
    <row r="245" spans="1:9" x14ac:dyDescent="0.25">
      <c r="A245" s="1" t="s">
        <v>183</v>
      </c>
    </row>
    <row r="247" spans="1:9" x14ac:dyDescent="0.25">
      <c r="A247" t="s">
        <v>184</v>
      </c>
      <c r="C247" s="4">
        <v>0</v>
      </c>
      <c r="E247" s="2">
        <v>1000</v>
      </c>
      <c r="G247" s="2">
        <v>1000</v>
      </c>
      <c r="I247" s="2">
        <v>1000</v>
      </c>
    </row>
    <row r="248" spans="1:9" x14ac:dyDescent="0.25">
      <c r="A248" t="s">
        <v>185</v>
      </c>
      <c r="C248" s="4">
        <v>3636.22</v>
      </c>
      <c r="E248" s="2">
        <v>3575</v>
      </c>
      <c r="G248" s="2">
        <v>4200</v>
      </c>
      <c r="I248" s="2">
        <v>4260</v>
      </c>
    </row>
    <row r="249" spans="1:9" x14ac:dyDescent="0.25">
      <c r="A249" t="s">
        <v>186</v>
      </c>
      <c r="C249" s="4">
        <v>0</v>
      </c>
      <c r="E249" s="2">
        <v>535</v>
      </c>
      <c r="G249" s="2">
        <v>0</v>
      </c>
      <c r="I249" s="2">
        <v>852</v>
      </c>
    </row>
    <row r="250" spans="1:9" x14ac:dyDescent="0.25">
      <c r="A250" t="s">
        <v>187</v>
      </c>
      <c r="C250" s="4">
        <v>1630.19</v>
      </c>
      <c r="E250" s="2">
        <v>1000</v>
      </c>
      <c r="G250" s="2">
        <v>1000</v>
      </c>
      <c r="I250" s="2">
        <v>1000</v>
      </c>
    </row>
    <row r="252" spans="1:9" x14ac:dyDescent="0.25">
      <c r="A252" t="s">
        <v>188</v>
      </c>
      <c r="C252" s="4">
        <f>SUM(C247:C250)</f>
        <v>5266.41</v>
      </c>
      <c r="E252" s="2">
        <f>SUM(E247:E250)</f>
        <v>6110</v>
      </c>
      <c r="G252" s="2">
        <f>SUM(G247:G250)</f>
        <v>6200</v>
      </c>
      <c r="I252" s="2">
        <f>SUM(I247:I250)</f>
        <v>7112</v>
      </c>
    </row>
    <row r="254" spans="1:9" x14ac:dyDescent="0.25">
      <c r="A254" s="1" t="s">
        <v>189</v>
      </c>
      <c r="G254" s="2" t="s">
        <v>47</v>
      </c>
    </row>
    <row r="256" spans="1:9" x14ac:dyDescent="0.25">
      <c r="A256" t="s">
        <v>190</v>
      </c>
      <c r="C256" s="4">
        <v>0</v>
      </c>
      <c r="E256" s="2">
        <v>0</v>
      </c>
      <c r="G256" s="2">
        <v>0</v>
      </c>
      <c r="I256" s="2">
        <v>4000</v>
      </c>
    </row>
    <row r="257" spans="1:9" x14ac:dyDescent="0.25">
      <c r="A257" t="s">
        <v>191</v>
      </c>
      <c r="C257" s="4">
        <v>0</v>
      </c>
      <c r="E257" s="2">
        <v>0</v>
      </c>
      <c r="G257" s="2">
        <v>0</v>
      </c>
      <c r="I257" s="2">
        <v>1000</v>
      </c>
    </row>
    <row r="258" spans="1:9" x14ac:dyDescent="0.25">
      <c r="A258" t="s">
        <v>192</v>
      </c>
      <c r="C258" s="4">
        <v>0</v>
      </c>
      <c r="E258" s="2">
        <v>0</v>
      </c>
      <c r="G258" s="2">
        <v>0</v>
      </c>
      <c r="I258" s="2">
        <v>200</v>
      </c>
    </row>
    <row r="259" spans="1:9" x14ac:dyDescent="0.25">
      <c r="A259" t="s">
        <v>193</v>
      </c>
      <c r="C259" s="4">
        <v>0</v>
      </c>
      <c r="E259" s="2">
        <v>0</v>
      </c>
      <c r="G259" s="2">
        <v>0</v>
      </c>
      <c r="I259" s="2">
        <v>200</v>
      </c>
    </row>
    <row r="260" spans="1:9" x14ac:dyDescent="0.25">
      <c r="A260" t="s">
        <v>194</v>
      </c>
      <c r="C260" s="4">
        <v>0</v>
      </c>
      <c r="E260" s="2">
        <v>0</v>
      </c>
      <c r="G260" s="2">
        <v>0</v>
      </c>
      <c r="I260" s="2">
        <v>300</v>
      </c>
    </row>
    <row r="261" spans="1:9" x14ac:dyDescent="0.25">
      <c r="A261" t="s">
        <v>195</v>
      </c>
      <c r="C261" s="4">
        <v>0</v>
      </c>
      <c r="E261" s="2">
        <v>0</v>
      </c>
      <c r="G261" s="2">
        <v>0</v>
      </c>
      <c r="I261" s="2">
        <v>100</v>
      </c>
    </row>
    <row r="262" spans="1:9" x14ac:dyDescent="0.25">
      <c r="A262" t="s">
        <v>196</v>
      </c>
      <c r="C262" s="4">
        <v>0</v>
      </c>
      <c r="E262" s="2">
        <v>0</v>
      </c>
      <c r="G262" s="2">
        <v>0</v>
      </c>
      <c r="I262" s="2">
        <v>0</v>
      </c>
    </row>
    <row r="263" spans="1:9" x14ac:dyDescent="0.25">
      <c r="A263" t="s">
        <v>197</v>
      </c>
      <c r="C263" s="4">
        <v>0</v>
      </c>
      <c r="E263" s="2">
        <v>0</v>
      </c>
      <c r="G263" s="2">
        <v>0</v>
      </c>
      <c r="I263" s="2">
        <v>0</v>
      </c>
    </row>
    <row r="264" spans="1:9" x14ac:dyDescent="0.25">
      <c r="A264" t="s">
        <v>198</v>
      </c>
      <c r="C264" s="4">
        <v>0</v>
      </c>
      <c r="E264" s="2">
        <v>0</v>
      </c>
      <c r="G264" s="2">
        <v>0</v>
      </c>
      <c r="I264" s="2">
        <v>0</v>
      </c>
    </row>
    <row r="265" spans="1:9" x14ac:dyDescent="0.25">
      <c r="A265" t="s">
        <v>199</v>
      </c>
      <c r="C265" s="4">
        <v>0</v>
      </c>
      <c r="E265" s="2">
        <v>0</v>
      </c>
      <c r="G265" s="2">
        <v>0</v>
      </c>
      <c r="I265" s="2">
        <v>0</v>
      </c>
    </row>
    <row r="266" spans="1:9" x14ac:dyDescent="0.25">
      <c r="A266" t="s">
        <v>200</v>
      </c>
      <c r="C266" s="4">
        <v>0</v>
      </c>
      <c r="E266" s="2">
        <v>0</v>
      </c>
      <c r="G266" s="2">
        <v>0</v>
      </c>
      <c r="I266" s="2">
        <v>0</v>
      </c>
    </row>
    <row r="268" spans="1:9" x14ac:dyDescent="0.25">
      <c r="A268" t="s">
        <v>201</v>
      </c>
      <c r="C268" s="4">
        <f>SUM(C256:C266)</f>
        <v>0</v>
      </c>
      <c r="E268" s="2">
        <f>SUM(E256:E266)</f>
        <v>0</v>
      </c>
      <c r="G268" s="2">
        <v>0</v>
      </c>
      <c r="I268" s="2">
        <f>SUM(I256:I266)</f>
        <v>5800</v>
      </c>
    </row>
    <row r="270" spans="1:9" x14ac:dyDescent="0.25">
      <c r="A270" s="1" t="s">
        <v>202</v>
      </c>
    </row>
    <row r="272" spans="1:9" x14ac:dyDescent="0.25">
      <c r="A272" t="s">
        <v>203</v>
      </c>
      <c r="C272" s="4">
        <v>0</v>
      </c>
      <c r="E272" s="2">
        <v>0</v>
      </c>
      <c r="G272" s="2">
        <v>0</v>
      </c>
      <c r="I272" s="2">
        <v>1200</v>
      </c>
    </row>
    <row r="274" spans="1:11" x14ac:dyDescent="0.25">
      <c r="C274" s="4" t="s">
        <v>226</v>
      </c>
      <c r="E274" s="2" t="s">
        <v>227</v>
      </c>
      <c r="G274" s="2" t="s">
        <v>227</v>
      </c>
      <c r="I274" s="2" t="s">
        <v>219</v>
      </c>
    </row>
    <row r="275" spans="1:11" x14ac:dyDescent="0.25">
      <c r="C275" s="4" t="s">
        <v>228</v>
      </c>
      <c r="E275" s="2" t="s">
        <v>3</v>
      </c>
      <c r="G275" s="2" t="s">
        <v>222</v>
      </c>
      <c r="I275" s="2" t="s">
        <v>3</v>
      </c>
    </row>
    <row r="277" spans="1:11" x14ac:dyDescent="0.25">
      <c r="A277" t="s">
        <v>204</v>
      </c>
      <c r="C277" s="4">
        <v>0</v>
      </c>
      <c r="E277" s="2">
        <v>0</v>
      </c>
      <c r="G277" s="2">
        <v>0</v>
      </c>
      <c r="I277" s="2">
        <v>5000</v>
      </c>
    </row>
    <row r="278" spans="1:11" x14ac:dyDescent="0.25">
      <c r="A278" t="s">
        <v>236</v>
      </c>
      <c r="C278" s="4">
        <v>0</v>
      </c>
      <c r="E278" s="2">
        <v>0</v>
      </c>
      <c r="G278" s="2">
        <v>0</v>
      </c>
      <c r="I278" s="2">
        <v>9152</v>
      </c>
    </row>
    <row r="279" spans="1:11" x14ac:dyDescent="0.25">
      <c r="A279" t="s">
        <v>206</v>
      </c>
      <c r="C279" s="4">
        <v>0</v>
      </c>
      <c r="E279" s="2">
        <v>0</v>
      </c>
      <c r="G279" s="2">
        <v>0</v>
      </c>
      <c r="I279" s="2">
        <v>2000</v>
      </c>
    </row>
    <row r="280" spans="1:11" x14ac:dyDescent="0.25">
      <c r="A280" t="s">
        <v>207</v>
      </c>
      <c r="C280" s="4">
        <v>0</v>
      </c>
      <c r="E280" s="2">
        <v>0</v>
      </c>
      <c r="G280" s="2">
        <v>0</v>
      </c>
      <c r="I280" s="2">
        <v>500</v>
      </c>
    </row>
    <row r="281" spans="1:11" x14ac:dyDescent="0.25">
      <c r="A281" t="s">
        <v>208</v>
      </c>
      <c r="C281" s="4">
        <v>0</v>
      </c>
      <c r="E281" s="2">
        <v>0</v>
      </c>
      <c r="G281" s="2">
        <v>0</v>
      </c>
      <c r="I281" s="2">
        <v>500</v>
      </c>
    </row>
    <row r="282" spans="1:11" x14ac:dyDescent="0.25">
      <c r="A282" t="s">
        <v>237</v>
      </c>
      <c r="C282" s="4">
        <v>0</v>
      </c>
      <c r="E282" s="2">
        <v>0</v>
      </c>
      <c r="G282" s="2">
        <v>0</v>
      </c>
      <c r="I282" s="2">
        <v>100</v>
      </c>
    </row>
    <row r="283" spans="1:11" x14ac:dyDescent="0.25">
      <c r="A283" t="s">
        <v>210</v>
      </c>
      <c r="C283" s="4">
        <v>0</v>
      </c>
      <c r="E283" s="2">
        <v>0</v>
      </c>
      <c r="G283" s="2">
        <v>0</v>
      </c>
      <c r="I283" s="2">
        <f>SUM(I278*0.0765)</f>
        <v>700.12800000000004</v>
      </c>
    </row>
    <row r="285" spans="1:11" x14ac:dyDescent="0.25">
      <c r="A285" t="s">
        <v>211</v>
      </c>
      <c r="C285" s="4">
        <f>SUM(C272:C283)</f>
        <v>0</v>
      </c>
      <c r="E285" s="2">
        <f>SUM(E277:E282)</f>
        <v>0</v>
      </c>
      <c r="G285" s="2">
        <v>0</v>
      </c>
      <c r="I285" s="2">
        <f>SUM(I272:I283)</f>
        <v>19152.128000000001</v>
      </c>
    </row>
    <row r="287" spans="1:11" x14ac:dyDescent="0.25">
      <c r="A287" t="s">
        <v>212</v>
      </c>
      <c r="C287" s="4">
        <v>0</v>
      </c>
      <c r="E287" s="2">
        <v>0</v>
      </c>
      <c r="G287" s="2">
        <v>0</v>
      </c>
      <c r="I287" s="2">
        <v>4996.03</v>
      </c>
    </row>
    <row r="288" spans="1:11" x14ac:dyDescent="0.25">
      <c r="A288" t="s">
        <v>238</v>
      </c>
      <c r="C288" s="4">
        <v>0</v>
      </c>
      <c r="E288" s="2">
        <v>0</v>
      </c>
      <c r="G288" s="2">
        <v>0</v>
      </c>
      <c r="I288" s="2">
        <v>0</v>
      </c>
      <c r="J288" s="5" t="s">
        <v>7</v>
      </c>
      <c r="K288" s="5"/>
    </row>
    <row r="290" spans="1:9" x14ac:dyDescent="0.25">
      <c r="A290" t="s">
        <v>216</v>
      </c>
      <c r="C290" s="4">
        <f>SUM(C91,C134,C164,C182,C212,C243,C252,C268,C285)</f>
        <v>463579.9599999999</v>
      </c>
      <c r="E290" s="2">
        <f>SUM(E91,E134,E164,E182,E212,E243,E252,E268,E285)</f>
        <v>826340</v>
      </c>
      <c r="G290" s="2">
        <f>SUM(G91,G134,G164,G182,G212,G243,G252,G268,G285,G287)</f>
        <v>965090</v>
      </c>
      <c r="I290" s="2">
        <f>SUM(I91,I134,I164,I182,I212,I243,I252,I268,I285,I287,I288)</f>
        <v>895114.99924000003</v>
      </c>
    </row>
    <row r="292" spans="1:9" x14ac:dyDescent="0.25">
      <c r="A292" t="s">
        <v>217</v>
      </c>
      <c r="C292" s="4">
        <f>SUM(C62-C290)</f>
        <v>492540.45000000024</v>
      </c>
      <c r="E292" s="2">
        <f>SUM(E62-E290)</f>
        <v>0</v>
      </c>
      <c r="G292" s="2">
        <f>SUM(-G62,G290)</f>
        <v>110127</v>
      </c>
      <c r="I292" s="2">
        <f>SUM(I62-I290)</f>
        <v>7.599999662488699E-4</v>
      </c>
    </row>
    <row r="294" spans="1:9" x14ac:dyDescent="0.25">
      <c r="A294" t="s">
        <v>218</v>
      </c>
      <c r="G294" s="2">
        <v>108775.01</v>
      </c>
    </row>
    <row r="296" spans="1:9" x14ac:dyDescent="0.25">
      <c r="A296" t="s">
        <v>217</v>
      </c>
      <c r="G296" s="2">
        <f>SUM(G292,-G294)</f>
        <v>1351.9900000000052</v>
      </c>
    </row>
  </sheetData>
  <pageMargins left="0.7" right="0.7" top="0.75" bottom="0.75" header="0.3" footer="0.3"/>
  <pageSetup orientation="landscape" r:id="rId1"/>
  <headerFooter>
    <oddHeader>&amp;CFISCAL YEAR 2014-2015 
PETERSBURG, TEXAS BUDGET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300"/>
  <sheetViews>
    <sheetView workbookViewId="0">
      <selection activeCell="J154" sqref="J154"/>
    </sheetView>
  </sheetViews>
  <sheetFormatPr defaultRowHeight="15" x14ac:dyDescent="0.25"/>
  <cols>
    <col min="1" max="1" width="14.7109375" style="8" customWidth="1"/>
    <col min="2" max="2" width="9.140625" style="8"/>
    <col min="3" max="4" width="10.42578125" style="9" customWidth="1"/>
    <col min="5" max="6" width="10.28515625" style="10" customWidth="1"/>
    <col min="7" max="7" width="10.140625" style="10" customWidth="1"/>
    <col min="8" max="8" width="9.140625" style="10"/>
    <col min="9" max="9" width="10.140625" style="10" customWidth="1"/>
    <col min="10" max="16384" width="9.140625" style="8"/>
  </cols>
  <sheetData>
    <row r="2" spans="1:9" x14ac:dyDescent="0.25">
      <c r="A2" s="1" t="s">
        <v>0</v>
      </c>
    </row>
    <row r="3" spans="1:9" x14ac:dyDescent="0.25">
      <c r="C3" s="10" t="s">
        <v>220</v>
      </c>
      <c r="D3" s="10"/>
      <c r="E3" s="10" t="s">
        <v>221</v>
      </c>
      <c r="G3" s="10" t="s">
        <v>221</v>
      </c>
      <c r="I3" s="10" t="s">
        <v>239</v>
      </c>
    </row>
    <row r="4" spans="1:9" x14ac:dyDescent="0.25">
      <c r="C4" s="10" t="s">
        <v>3</v>
      </c>
      <c r="D4" s="10"/>
      <c r="E4" s="10" t="s">
        <v>3</v>
      </c>
      <c r="G4" s="10" t="s">
        <v>222</v>
      </c>
      <c r="I4" s="10" t="s">
        <v>3</v>
      </c>
    </row>
    <row r="5" spans="1:9" x14ac:dyDescent="0.25">
      <c r="A5" s="1" t="s">
        <v>5</v>
      </c>
      <c r="B5" s="1"/>
      <c r="C5" s="10"/>
      <c r="D5" s="10"/>
    </row>
    <row r="6" spans="1:9" x14ac:dyDescent="0.25">
      <c r="C6" s="10"/>
      <c r="D6" s="10"/>
    </row>
    <row r="7" spans="1:9" x14ac:dyDescent="0.25">
      <c r="A7" s="8" t="s">
        <v>6</v>
      </c>
      <c r="C7" s="10">
        <v>244700</v>
      </c>
      <c r="D7" s="10"/>
      <c r="E7" s="10">
        <v>234046</v>
      </c>
      <c r="G7" s="10">
        <v>234046</v>
      </c>
      <c r="I7" s="10">
        <v>258740</v>
      </c>
    </row>
    <row r="8" spans="1:9" x14ac:dyDescent="0.25">
      <c r="A8" s="8" t="s">
        <v>8</v>
      </c>
      <c r="C8" s="10">
        <v>4800</v>
      </c>
      <c r="D8" s="10"/>
      <c r="E8" s="10">
        <v>5000</v>
      </c>
      <c r="G8" s="10">
        <v>5000</v>
      </c>
      <c r="I8" s="10">
        <v>5000</v>
      </c>
    </row>
    <row r="9" spans="1:9" x14ac:dyDescent="0.25">
      <c r="A9" s="8" t="s">
        <v>9</v>
      </c>
      <c r="C9" s="10">
        <v>28900</v>
      </c>
      <c r="D9" s="10"/>
      <c r="E9" s="10">
        <v>32000</v>
      </c>
      <c r="G9" s="10">
        <v>31900</v>
      </c>
      <c r="I9" s="10">
        <v>29000</v>
      </c>
    </row>
    <row r="10" spans="1:9" x14ac:dyDescent="0.25">
      <c r="A10" s="8" t="s">
        <v>10</v>
      </c>
      <c r="C10" s="10">
        <v>2800</v>
      </c>
      <c r="D10" s="10"/>
      <c r="E10" s="10">
        <v>2800</v>
      </c>
      <c r="G10" s="10">
        <v>5000</v>
      </c>
      <c r="I10" s="10">
        <v>2800</v>
      </c>
    </row>
    <row r="11" spans="1:9" x14ac:dyDescent="0.25">
      <c r="A11" s="8" t="s">
        <v>11</v>
      </c>
      <c r="C11" s="10">
        <v>13750</v>
      </c>
      <c r="D11" s="10"/>
      <c r="E11" s="10">
        <v>16000</v>
      </c>
      <c r="G11" s="10">
        <v>16000</v>
      </c>
      <c r="I11" s="10">
        <v>16000</v>
      </c>
    </row>
    <row r="12" spans="1:9" x14ac:dyDescent="0.25">
      <c r="C12" s="10"/>
      <c r="D12" s="10"/>
    </row>
    <row r="13" spans="1:9" x14ac:dyDescent="0.25">
      <c r="A13" s="8" t="s">
        <v>12</v>
      </c>
      <c r="C13" s="10">
        <f>SUM(C7:C11)</f>
        <v>294950</v>
      </c>
      <c r="D13" s="10"/>
      <c r="E13" s="10">
        <f>SUM(E7:E11)</f>
        <v>289846</v>
      </c>
      <c r="G13" s="10">
        <f>SUM(G7:G11)</f>
        <v>291946</v>
      </c>
      <c r="I13" s="10">
        <f>SUM(I7:I11)</f>
        <v>311540</v>
      </c>
    </row>
    <row r="14" spans="1:9" x14ac:dyDescent="0.25">
      <c r="C14" s="10"/>
      <c r="D14" s="10"/>
    </row>
    <row r="15" spans="1:9" x14ac:dyDescent="0.25">
      <c r="A15" s="1" t="s">
        <v>13</v>
      </c>
      <c r="C15" s="10"/>
      <c r="D15" s="10"/>
    </row>
    <row r="16" spans="1:9" x14ac:dyDescent="0.25">
      <c r="C16" s="10"/>
      <c r="D16" s="10"/>
    </row>
    <row r="17" spans="1:9" x14ac:dyDescent="0.25">
      <c r="A17" s="8" t="s">
        <v>14</v>
      </c>
      <c r="C17" s="10">
        <v>86000</v>
      </c>
      <c r="D17" s="10"/>
      <c r="E17" s="10">
        <v>76000</v>
      </c>
      <c r="G17" s="10">
        <v>45000</v>
      </c>
      <c r="I17" s="10">
        <v>76000</v>
      </c>
    </row>
    <row r="18" spans="1:9" x14ac:dyDescent="0.25">
      <c r="A18" s="8" t="s">
        <v>15</v>
      </c>
      <c r="C18" s="10">
        <v>12500</v>
      </c>
      <c r="D18" s="10"/>
      <c r="E18" s="10">
        <v>12500</v>
      </c>
      <c r="G18" s="10">
        <v>12800</v>
      </c>
      <c r="I18" s="10">
        <v>12500</v>
      </c>
    </row>
    <row r="19" spans="1:9" x14ac:dyDescent="0.25">
      <c r="A19" s="8" t="s">
        <v>16</v>
      </c>
      <c r="C19" s="10">
        <v>81500</v>
      </c>
      <c r="D19" s="10"/>
      <c r="E19" s="10">
        <v>81500</v>
      </c>
      <c r="G19" s="10">
        <v>81500</v>
      </c>
      <c r="I19" s="10">
        <v>81500</v>
      </c>
    </row>
    <row r="20" spans="1:9" x14ac:dyDescent="0.25">
      <c r="A20" s="8" t="s">
        <v>17</v>
      </c>
      <c r="C20" s="10">
        <v>0</v>
      </c>
      <c r="D20" s="10"/>
      <c r="E20" s="10">
        <v>0</v>
      </c>
      <c r="G20" s="10">
        <v>0</v>
      </c>
      <c r="I20" s="10">
        <v>0</v>
      </c>
    </row>
    <row r="21" spans="1:9" x14ac:dyDescent="0.25">
      <c r="A21" s="8" t="s">
        <v>18</v>
      </c>
      <c r="C21" s="10">
        <v>2600</v>
      </c>
      <c r="D21" s="10"/>
      <c r="E21" s="10">
        <v>2500</v>
      </c>
      <c r="G21" s="10">
        <v>2500</v>
      </c>
      <c r="I21" s="10">
        <v>2500</v>
      </c>
    </row>
    <row r="22" spans="1:9" x14ac:dyDescent="0.25">
      <c r="A22" s="8" t="s">
        <v>19</v>
      </c>
      <c r="C22" s="10">
        <v>10250</v>
      </c>
      <c r="D22" s="10"/>
      <c r="E22" s="10">
        <v>10250</v>
      </c>
      <c r="G22" s="10">
        <v>10250</v>
      </c>
      <c r="I22" s="10">
        <v>10250</v>
      </c>
    </row>
    <row r="23" spans="1:9" x14ac:dyDescent="0.25">
      <c r="A23" s="8" t="s">
        <v>20</v>
      </c>
      <c r="C23" s="10">
        <v>11000</v>
      </c>
      <c r="D23" s="10"/>
      <c r="E23" s="10">
        <v>11000</v>
      </c>
      <c r="G23" s="10">
        <v>11000</v>
      </c>
      <c r="I23" s="10">
        <v>11000</v>
      </c>
    </row>
    <row r="24" spans="1:9" x14ac:dyDescent="0.25">
      <c r="C24" s="10"/>
      <c r="D24" s="10"/>
    </row>
    <row r="25" spans="1:9" x14ac:dyDescent="0.25">
      <c r="A25" s="8" t="s">
        <v>21</v>
      </c>
      <c r="C25" s="10">
        <f>SUM(C17:C23)</f>
        <v>203850</v>
      </c>
      <c r="D25" s="10"/>
      <c r="E25" s="10">
        <f>SUM(E17:E23)</f>
        <v>193750</v>
      </c>
      <c r="G25" s="10">
        <f>SUM(G17:G23)</f>
        <v>163050</v>
      </c>
      <c r="I25" s="10">
        <f>SUM(I17:I23)</f>
        <v>193750</v>
      </c>
    </row>
    <row r="26" spans="1:9" x14ac:dyDescent="0.25">
      <c r="C26" s="10"/>
      <c r="D26" s="10"/>
    </row>
    <row r="27" spans="1:9" x14ac:dyDescent="0.25">
      <c r="A27" s="1" t="s">
        <v>22</v>
      </c>
      <c r="C27" s="10"/>
      <c r="D27" s="10"/>
    </row>
    <row r="28" spans="1:9" x14ac:dyDescent="0.25">
      <c r="C28" s="10"/>
      <c r="D28" s="10"/>
    </row>
    <row r="29" spans="1:9" x14ac:dyDescent="0.25">
      <c r="A29" s="8" t="s">
        <v>23</v>
      </c>
      <c r="C29" s="10">
        <v>230000</v>
      </c>
      <c r="D29" s="10"/>
      <c r="E29" s="10">
        <v>235000</v>
      </c>
      <c r="G29" s="10">
        <v>227700</v>
      </c>
      <c r="I29" s="10">
        <v>245800</v>
      </c>
    </row>
    <row r="30" spans="1:9" x14ac:dyDescent="0.25">
      <c r="A30" s="8" t="s">
        <v>24</v>
      </c>
      <c r="C30" s="10">
        <v>106500</v>
      </c>
      <c r="D30" s="10"/>
      <c r="E30" s="10">
        <v>106500</v>
      </c>
      <c r="G30" s="10">
        <v>106500</v>
      </c>
      <c r="I30" s="10">
        <v>116700</v>
      </c>
    </row>
    <row r="31" spans="1:9" x14ac:dyDescent="0.25">
      <c r="A31" s="8" t="s">
        <v>25</v>
      </c>
      <c r="C31" s="10">
        <v>500</v>
      </c>
      <c r="D31" s="10"/>
      <c r="E31" s="10">
        <v>500</v>
      </c>
      <c r="G31" s="10">
        <v>750</v>
      </c>
      <c r="I31" s="10">
        <v>500</v>
      </c>
    </row>
    <row r="32" spans="1:9" x14ac:dyDescent="0.25">
      <c r="A32" s="8" t="s">
        <v>26</v>
      </c>
      <c r="C32" s="10">
        <v>3200</v>
      </c>
      <c r="D32" s="10"/>
      <c r="E32" s="10">
        <v>2200</v>
      </c>
      <c r="G32" s="10">
        <v>2500</v>
      </c>
      <c r="I32" s="10">
        <v>2200</v>
      </c>
    </row>
    <row r="33" spans="1:9" x14ac:dyDescent="0.25">
      <c r="A33" s="8" t="s">
        <v>27</v>
      </c>
      <c r="C33" s="10">
        <v>0</v>
      </c>
      <c r="D33" s="10"/>
      <c r="E33" s="10">
        <v>0</v>
      </c>
      <c r="G33" s="10">
        <v>0</v>
      </c>
      <c r="I33" s="10">
        <v>0</v>
      </c>
    </row>
    <row r="34" spans="1:9" x14ac:dyDescent="0.25">
      <c r="A34" s="8" t="s">
        <v>28</v>
      </c>
      <c r="C34" s="10">
        <v>9000</v>
      </c>
      <c r="D34" s="10"/>
      <c r="E34" s="10">
        <v>9000</v>
      </c>
      <c r="G34" s="10">
        <v>8000</v>
      </c>
      <c r="I34" s="10">
        <v>8000</v>
      </c>
    </row>
    <row r="35" spans="1:9" x14ac:dyDescent="0.25">
      <c r="C35" s="10" t="s">
        <v>220</v>
      </c>
      <c r="D35" s="10"/>
      <c r="E35" s="10" t="s">
        <v>221</v>
      </c>
      <c r="G35" s="10" t="s">
        <v>221</v>
      </c>
      <c r="I35" s="10" t="s">
        <v>239</v>
      </c>
    </row>
    <row r="36" spans="1:9" x14ac:dyDescent="0.25">
      <c r="C36" s="10" t="s">
        <v>3</v>
      </c>
      <c r="D36" s="10"/>
      <c r="E36" s="10" t="s">
        <v>3</v>
      </c>
      <c r="G36" s="10" t="s">
        <v>222</v>
      </c>
      <c r="I36" s="10" t="s">
        <v>3</v>
      </c>
    </row>
    <row r="37" spans="1:9" x14ac:dyDescent="0.25">
      <c r="C37" s="10"/>
      <c r="D37" s="10"/>
    </row>
    <row r="38" spans="1:9" x14ac:dyDescent="0.25">
      <c r="A38" s="8" t="s">
        <v>30</v>
      </c>
      <c r="C38" s="10">
        <f>SUM(C29:C34)</f>
        <v>349200</v>
      </c>
      <c r="D38" s="10"/>
      <c r="E38" s="10">
        <f>SUM(E29:E34)</f>
        <v>353200</v>
      </c>
      <c r="G38" s="10">
        <f>SUM(G29:G34)</f>
        <v>345450</v>
      </c>
      <c r="I38" s="10">
        <f>SUM(I29:I34)</f>
        <v>373200</v>
      </c>
    </row>
    <row r="39" spans="1:9" x14ac:dyDescent="0.25">
      <c r="C39" s="10"/>
      <c r="D39" s="10"/>
    </row>
    <row r="40" spans="1:9" x14ac:dyDescent="0.25">
      <c r="A40" s="1" t="s">
        <v>31</v>
      </c>
      <c r="C40" s="10"/>
      <c r="D40" s="10"/>
    </row>
    <row r="41" spans="1:9" x14ac:dyDescent="0.25">
      <c r="C41" s="10"/>
      <c r="D41" s="10"/>
    </row>
    <row r="42" spans="1:9" x14ac:dyDescent="0.25">
      <c r="A42" s="8" t="s">
        <v>32</v>
      </c>
      <c r="C42" s="10">
        <v>9500</v>
      </c>
      <c r="D42" s="10"/>
      <c r="E42" s="10">
        <v>9500</v>
      </c>
      <c r="G42" s="10">
        <v>9500</v>
      </c>
      <c r="I42" s="10">
        <v>9500</v>
      </c>
    </row>
    <row r="43" spans="1:9" x14ac:dyDescent="0.25">
      <c r="A43" s="8" t="s">
        <v>33</v>
      </c>
      <c r="C43" s="10">
        <v>1400</v>
      </c>
      <c r="D43" s="10"/>
      <c r="E43" s="10">
        <v>1400</v>
      </c>
      <c r="G43" s="10">
        <v>1400</v>
      </c>
      <c r="I43" s="10">
        <v>1400</v>
      </c>
    </row>
    <row r="44" spans="1:9" x14ac:dyDescent="0.25">
      <c r="A44" s="8" t="s">
        <v>34</v>
      </c>
      <c r="C44" s="10">
        <v>50000</v>
      </c>
      <c r="D44" s="10"/>
      <c r="E44" s="10">
        <v>50000</v>
      </c>
      <c r="G44" s="10">
        <v>50000</v>
      </c>
      <c r="I44" s="10">
        <v>50000</v>
      </c>
    </row>
    <row r="45" spans="1:9" x14ac:dyDescent="0.25">
      <c r="A45" s="8" t="s">
        <v>35</v>
      </c>
      <c r="C45" s="10">
        <v>2150</v>
      </c>
      <c r="D45" s="10"/>
      <c r="E45" s="10">
        <v>2150</v>
      </c>
      <c r="G45" s="10">
        <v>2150</v>
      </c>
      <c r="I45" s="10">
        <v>2150</v>
      </c>
    </row>
    <row r="46" spans="1:9" x14ac:dyDescent="0.25">
      <c r="C46" s="10"/>
      <c r="D46" s="10"/>
    </row>
    <row r="47" spans="1:9" x14ac:dyDescent="0.25">
      <c r="A47" s="8" t="s">
        <v>36</v>
      </c>
      <c r="C47" s="10">
        <f>SUM(C42:C45)</f>
        <v>63050</v>
      </c>
      <c r="D47" s="10"/>
      <c r="E47" s="10">
        <f>SUM(E42:E45)</f>
        <v>63050</v>
      </c>
      <c r="G47" s="10">
        <f>SUM(G42:G45)</f>
        <v>63050</v>
      </c>
      <c r="I47" s="10">
        <f>SUM(I42:I45)</f>
        <v>63050</v>
      </c>
    </row>
    <row r="48" spans="1:9" x14ac:dyDescent="0.25">
      <c r="C48" s="10"/>
      <c r="D48" s="10"/>
    </row>
    <row r="49" spans="1:12" x14ac:dyDescent="0.25">
      <c r="A49" s="1" t="s">
        <v>37</v>
      </c>
      <c r="C49" s="10"/>
      <c r="D49" s="10"/>
    </row>
    <row r="50" spans="1:12" x14ac:dyDescent="0.25">
      <c r="C50" s="10"/>
      <c r="D50" s="10"/>
    </row>
    <row r="51" spans="1:12" x14ac:dyDescent="0.25">
      <c r="A51" s="8" t="s">
        <v>38</v>
      </c>
      <c r="C51" s="10">
        <v>1100</v>
      </c>
      <c r="D51" s="10"/>
      <c r="E51" s="10">
        <v>500</v>
      </c>
      <c r="G51" s="10">
        <v>1500</v>
      </c>
      <c r="I51" s="10">
        <v>500</v>
      </c>
    </row>
    <row r="52" spans="1:12" x14ac:dyDescent="0.25">
      <c r="A52" s="8" t="s">
        <v>39</v>
      </c>
      <c r="C52" s="10">
        <v>0</v>
      </c>
      <c r="D52" s="10"/>
      <c r="E52" s="10">
        <v>0</v>
      </c>
      <c r="G52" s="10">
        <v>0</v>
      </c>
      <c r="I52" s="10">
        <v>0</v>
      </c>
    </row>
    <row r="53" spans="1:12" x14ac:dyDescent="0.25">
      <c r="A53" s="8" t="s">
        <v>40</v>
      </c>
      <c r="C53" s="10">
        <v>0</v>
      </c>
      <c r="D53" s="10"/>
      <c r="E53" s="10">
        <v>0</v>
      </c>
      <c r="G53" s="10">
        <v>0</v>
      </c>
      <c r="I53" s="10">
        <v>0</v>
      </c>
    </row>
    <row r="54" spans="1:12" x14ac:dyDescent="0.25">
      <c r="A54" s="8" t="s">
        <v>41</v>
      </c>
      <c r="C54" s="10">
        <v>3700</v>
      </c>
      <c r="D54" s="10"/>
      <c r="E54" s="10">
        <v>1500</v>
      </c>
      <c r="G54" s="10">
        <v>1500</v>
      </c>
      <c r="I54" s="10">
        <v>1500</v>
      </c>
    </row>
    <row r="55" spans="1:12" x14ac:dyDescent="0.25">
      <c r="A55" s="8" t="s">
        <v>42</v>
      </c>
      <c r="C55" s="10">
        <v>2200</v>
      </c>
      <c r="D55" s="10"/>
      <c r="E55" s="10">
        <v>3000</v>
      </c>
      <c r="G55" s="10">
        <v>750</v>
      </c>
      <c r="I55" s="10">
        <v>1000</v>
      </c>
    </row>
    <row r="56" spans="1:12" x14ac:dyDescent="0.25">
      <c r="A56" s="8" t="s">
        <v>43</v>
      </c>
      <c r="C56" s="10">
        <v>700</v>
      </c>
      <c r="D56" s="10"/>
      <c r="E56" s="10">
        <v>700</v>
      </c>
      <c r="G56" s="10">
        <v>700</v>
      </c>
      <c r="I56" s="10">
        <v>700</v>
      </c>
    </row>
    <row r="57" spans="1:12" x14ac:dyDescent="0.25">
      <c r="A57" s="8" t="s">
        <v>44</v>
      </c>
      <c r="C57" s="10">
        <v>0</v>
      </c>
      <c r="D57" s="10"/>
      <c r="E57" s="10">
        <v>0</v>
      </c>
      <c r="G57" s="10">
        <v>0</v>
      </c>
      <c r="I57" s="10">
        <v>0</v>
      </c>
    </row>
    <row r="58" spans="1:12" x14ac:dyDescent="0.25">
      <c r="A58" s="8" t="s">
        <v>45</v>
      </c>
      <c r="C58" s="10">
        <v>35</v>
      </c>
      <c r="D58" s="10"/>
      <c r="E58" s="10">
        <v>35</v>
      </c>
      <c r="G58" s="10">
        <v>35</v>
      </c>
      <c r="I58" s="10">
        <v>35</v>
      </c>
    </row>
    <row r="59" spans="1:12" x14ac:dyDescent="0.25">
      <c r="C59" s="10"/>
      <c r="D59" s="10"/>
    </row>
    <row r="60" spans="1:12" x14ac:dyDescent="0.25">
      <c r="A60" s="8" t="s">
        <v>46</v>
      </c>
      <c r="C60" s="10">
        <f>SUM(C51:C58)</f>
        <v>7735</v>
      </c>
      <c r="D60" s="10"/>
      <c r="E60" s="10">
        <f>SUM(E51:E58)</f>
        <v>5735</v>
      </c>
      <c r="G60" s="10">
        <f>SUM(G51:G58)</f>
        <v>4485</v>
      </c>
      <c r="I60" s="10">
        <f>SUM(I51:I58)</f>
        <v>3735</v>
      </c>
      <c r="L60" s="8" t="s">
        <v>47</v>
      </c>
    </row>
    <row r="61" spans="1:12" x14ac:dyDescent="0.25">
      <c r="C61" s="10"/>
      <c r="D61" s="10"/>
    </row>
    <row r="62" spans="1:12" x14ac:dyDescent="0.25">
      <c r="A62" s="1" t="s">
        <v>48</v>
      </c>
      <c r="C62" s="10">
        <f>SUM(C13,C25,C38,C47,C60)</f>
        <v>918785</v>
      </c>
      <c r="D62" s="10"/>
      <c r="E62" s="10">
        <f>SUM(E13,E25,E38,E47,E60)</f>
        <v>905581</v>
      </c>
      <c r="G62" s="10">
        <f>SUM(G13,G25,G38,G47,G60)</f>
        <v>867981</v>
      </c>
      <c r="I62" s="10">
        <f>SUM(I13,I25,I38,I47,I60)</f>
        <v>945275</v>
      </c>
    </row>
    <row r="63" spans="1:12" x14ac:dyDescent="0.25">
      <c r="C63" s="10"/>
      <c r="D63" s="10"/>
    </row>
    <row r="64" spans="1:12" x14ac:dyDescent="0.25">
      <c r="C64" s="10"/>
      <c r="D64" s="10"/>
    </row>
    <row r="65" spans="1:9" x14ac:dyDescent="0.25">
      <c r="C65" s="10"/>
      <c r="D65" s="10"/>
    </row>
    <row r="66" spans="1:9" x14ac:dyDescent="0.25">
      <c r="C66" s="10"/>
      <c r="D66" s="10"/>
    </row>
    <row r="67" spans="1:9" x14ac:dyDescent="0.25">
      <c r="C67" s="10"/>
      <c r="D67" s="10"/>
    </row>
    <row r="68" spans="1:9" x14ac:dyDescent="0.25">
      <c r="C68" s="10"/>
      <c r="D68" s="10"/>
    </row>
    <row r="69" spans="1:9" x14ac:dyDescent="0.25">
      <c r="C69" s="10" t="s">
        <v>220</v>
      </c>
      <c r="D69" s="10"/>
      <c r="E69" s="10" t="s">
        <v>221</v>
      </c>
      <c r="G69" s="10" t="s">
        <v>221</v>
      </c>
      <c r="I69" s="10" t="s">
        <v>239</v>
      </c>
    </row>
    <row r="70" spans="1:9" x14ac:dyDescent="0.25">
      <c r="A70" s="1" t="s">
        <v>49</v>
      </c>
      <c r="C70" s="10" t="s">
        <v>3</v>
      </c>
      <c r="D70" s="10"/>
      <c r="E70" s="10" t="s">
        <v>3</v>
      </c>
      <c r="G70" s="10" t="s">
        <v>222</v>
      </c>
      <c r="I70" s="10" t="s">
        <v>3</v>
      </c>
    </row>
    <row r="71" spans="1:9" x14ac:dyDescent="0.25">
      <c r="C71" s="10"/>
      <c r="D71" s="10"/>
    </row>
    <row r="72" spans="1:9" x14ac:dyDescent="0.25">
      <c r="C72" s="10"/>
      <c r="D72" s="10"/>
    </row>
    <row r="73" spans="1:9" x14ac:dyDescent="0.25">
      <c r="C73" s="10"/>
      <c r="D73" s="10"/>
    </row>
    <row r="74" spans="1:9" x14ac:dyDescent="0.25">
      <c r="A74" s="1" t="s">
        <v>50</v>
      </c>
      <c r="C74" s="10"/>
      <c r="D74" s="10"/>
    </row>
    <row r="75" spans="1:9" x14ac:dyDescent="0.25">
      <c r="C75" s="10"/>
      <c r="D75" s="10"/>
    </row>
    <row r="76" spans="1:9" x14ac:dyDescent="0.25">
      <c r="A76" s="8" t="s">
        <v>51</v>
      </c>
      <c r="C76" s="10">
        <v>250</v>
      </c>
      <c r="D76" s="10"/>
      <c r="E76" s="10">
        <v>650</v>
      </c>
      <c r="G76" s="10">
        <v>100</v>
      </c>
      <c r="I76" s="10">
        <v>1000</v>
      </c>
    </row>
    <row r="77" spans="1:9" x14ac:dyDescent="0.25">
      <c r="A77" s="8" t="s">
        <v>52</v>
      </c>
      <c r="C77" s="10">
        <v>500</v>
      </c>
      <c r="D77" s="10"/>
      <c r="E77" s="10">
        <v>1000</v>
      </c>
      <c r="G77" s="10">
        <v>2500</v>
      </c>
      <c r="I77" s="10">
        <v>2500</v>
      </c>
    </row>
    <row r="78" spans="1:9" x14ac:dyDescent="0.25">
      <c r="A78" s="8" t="s">
        <v>53</v>
      </c>
      <c r="C78" s="10">
        <v>5800</v>
      </c>
      <c r="D78" s="10"/>
      <c r="E78" s="10">
        <v>5000</v>
      </c>
      <c r="G78" s="10">
        <v>6500</v>
      </c>
      <c r="I78" s="10">
        <v>5000</v>
      </c>
    </row>
    <row r="79" spans="1:9" x14ac:dyDescent="0.25">
      <c r="A79" s="8" t="s">
        <v>54</v>
      </c>
      <c r="C79" s="10">
        <v>3400</v>
      </c>
      <c r="D79" s="10"/>
      <c r="E79" s="10">
        <v>4800</v>
      </c>
      <c r="G79" s="10">
        <v>2000</v>
      </c>
      <c r="I79" s="10">
        <v>4800</v>
      </c>
    </row>
    <row r="80" spans="1:9" x14ac:dyDescent="0.25">
      <c r="A80" s="8" t="s">
        <v>55</v>
      </c>
      <c r="C80" s="10">
        <v>0</v>
      </c>
      <c r="D80" s="10"/>
      <c r="E80" s="10">
        <v>0</v>
      </c>
      <c r="G80" s="10">
        <v>0</v>
      </c>
      <c r="I80" s="10">
        <v>0</v>
      </c>
    </row>
    <row r="81" spans="1:10" x14ac:dyDescent="0.25">
      <c r="A81" s="8" t="s">
        <v>56</v>
      </c>
      <c r="C81" s="10">
        <v>30000</v>
      </c>
      <c r="D81" s="10"/>
      <c r="E81" s="10">
        <v>34800</v>
      </c>
      <c r="G81" s="10">
        <v>40000</v>
      </c>
      <c r="I81" s="10">
        <v>37721</v>
      </c>
    </row>
    <row r="82" spans="1:10" x14ac:dyDescent="0.25">
      <c r="A82" s="8" t="s">
        <v>57</v>
      </c>
      <c r="C82" s="10">
        <v>0</v>
      </c>
      <c r="D82" s="10"/>
      <c r="E82" s="10">
        <v>22000</v>
      </c>
      <c r="G82" s="10">
        <v>19550</v>
      </c>
      <c r="I82" s="10">
        <v>23683</v>
      </c>
    </row>
    <row r="83" spans="1:10" x14ac:dyDescent="0.25">
      <c r="A83" s="8" t="s">
        <v>58</v>
      </c>
      <c r="C83" s="10">
        <v>8000</v>
      </c>
      <c r="D83" s="10"/>
      <c r="E83" s="10">
        <v>7738.5</v>
      </c>
      <c r="G83" s="10">
        <v>8011</v>
      </c>
      <c r="I83" s="10">
        <v>8085</v>
      </c>
      <c r="J83" s="8" t="s">
        <v>47</v>
      </c>
    </row>
    <row r="84" spans="1:10" x14ac:dyDescent="0.25">
      <c r="A84" s="8" t="s">
        <v>59</v>
      </c>
      <c r="C84" s="10">
        <v>2029.13</v>
      </c>
      <c r="D84" s="10"/>
      <c r="E84" s="10">
        <v>2218</v>
      </c>
      <c r="G84" s="10">
        <v>2420</v>
      </c>
      <c r="I84" s="10">
        <v>2218</v>
      </c>
    </row>
    <row r="85" spans="1:10" x14ac:dyDescent="0.25">
      <c r="A85" s="8" t="s">
        <v>60</v>
      </c>
      <c r="C85" s="10">
        <v>1413.34</v>
      </c>
      <c r="D85" s="10"/>
      <c r="E85" s="10">
        <v>3055</v>
      </c>
      <c r="G85" s="10">
        <v>1471</v>
      </c>
      <c r="I85" s="10">
        <v>3055</v>
      </c>
    </row>
    <row r="86" spans="1:10" x14ac:dyDescent="0.25">
      <c r="A86" s="8" t="s">
        <v>61</v>
      </c>
      <c r="C86" s="10">
        <v>0</v>
      </c>
      <c r="D86" s="10"/>
      <c r="E86" s="10">
        <v>0</v>
      </c>
      <c r="G86" s="10">
        <v>0</v>
      </c>
      <c r="H86" s="10" t="s">
        <v>47</v>
      </c>
      <c r="I86" s="10">
        <v>0</v>
      </c>
    </row>
    <row r="87" spans="1:10" x14ac:dyDescent="0.25">
      <c r="A87" s="8" t="s">
        <v>62</v>
      </c>
      <c r="C87" s="10">
        <v>2100</v>
      </c>
      <c r="D87" s="10"/>
      <c r="E87" s="10">
        <v>1500</v>
      </c>
      <c r="G87" s="10">
        <v>972</v>
      </c>
      <c r="I87" s="10">
        <v>1500</v>
      </c>
    </row>
    <row r="88" spans="1:10" x14ac:dyDescent="0.25">
      <c r="A88" s="8" t="s">
        <v>63</v>
      </c>
      <c r="C88" s="10">
        <v>3250</v>
      </c>
      <c r="D88" s="10"/>
      <c r="E88" s="10">
        <v>3100</v>
      </c>
      <c r="G88" s="10">
        <v>3400</v>
      </c>
      <c r="I88" s="10">
        <v>3400</v>
      </c>
    </row>
    <row r="89" spans="1:10" x14ac:dyDescent="0.25">
      <c r="A89" s="8" t="s">
        <v>64</v>
      </c>
      <c r="C89" s="10">
        <v>500</v>
      </c>
      <c r="D89" s="10"/>
      <c r="E89" s="10">
        <v>250</v>
      </c>
      <c r="G89" s="10">
        <v>100</v>
      </c>
      <c r="I89" s="10">
        <v>250</v>
      </c>
      <c r="J89" t="s">
        <v>7</v>
      </c>
    </row>
    <row r="90" spans="1:10" x14ac:dyDescent="0.25">
      <c r="C90" s="10"/>
      <c r="D90" s="10"/>
    </row>
    <row r="91" spans="1:10" x14ac:dyDescent="0.25">
      <c r="A91" s="8" t="s">
        <v>66</v>
      </c>
      <c r="C91" s="10">
        <f>SUM(C76:C89)</f>
        <v>57242.469999999994</v>
      </c>
      <c r="D91" s="10"/>
      <c r="E91" s="10">
        <f>SUM(E76:E89)</f>
        <v>86111.5</v>
      </c>
      <c r="G91" s="10">
        <f>SUM(G76:G89)</f>
        <v>87024</v>
      </c>
      <c r="I91" s="10">
        <f>SUM(I76:I89)</f>
        <v>93212</v>
      </c>
    </row>
    <row r="92" spans="1:10" x14ac:dyDescent="0.25">
      <c r="C92" s="10"/>
      <c r="D92" s="10"/>
    </row>
    <row r="93" spans="1:10" x14ac:dyDescent="0.25">
      <c r="A93" s="1" t="s">
        <v>67</v>
      </c>
      <c r="C93" s="10"/>
      <c r="D93" s="10"/>
    </row>
    <row r="94" spans="1:10" x14ac:dyDescent="0.25">
      <c r="C94" s="10"/>
      <c r="D94" s="10"/>
    </row>
    <row r="95" spans="1:10" x14ac:dyDescent="0.25">
      <c r="A95" s="8" t="s">
        <v>68</v>
      </c>
      <c r="C95" s="10">
        <v>1900</v>
      </c>
      <c r="D95" s="10"/>
      <c r="E95" s="10">
        <v>1900</v>
      </c>
      <c r="G95" s="10">
        <v>1900</v>
      </c>
      <c r="I95" s="10">
        <v>1900</v>
      </c>
    </row>
    <row r="96" spans="1:10" x14ac:dyDescent="0.25">
      <c r="A96" s="8" t="s">
        <v>69</v>
      </c>
      <c r="C96" s="10">
        <v>7625</v>
      </c>
      <c r="D96" s="10"/>
      <c r="E96" s="10">
        <v>8000</v>
      </c>
      <c r="G96" s="10">
        <v>8050</v>
      </c>
      <c r="I96" s="10">
        <v>8000</v>
      </c>
    </row>
    <row r="97" spans="1:10" x14ac:dyDescent="0.25">
      <c r="A97" s="8" t="s">
        <v>70</v>
      </c>
      <c r="C97" s="10">
        <v>0</v>
      </c>
      <c r="D97" s="10"/>
      <c r="E97" s="10">
        <v>0</v>
      </c>
      <c r="G97" s="10">
        <v>0</v>
      </c>
      <c r="I97" s="10">
        <v>0</v>
      </c>
    </row>
    <row r="98" spans="1:10" x14ac:dyDescent="0.25">
      <c r="A98" s="8" t="s">
        <v>71</v>
      </c>
      <c r="C98" s="10">
        <v>5300</v>
      </c>
      <c r="D98" s="10"/>
      <c r="E98" s="10">
        <v>5300</v>
      </c>
      <c r="G98" s="10">
        <v>11500</v>
      </c>
      <c r="I98" s="10">
        <v>6500</v>
      </c>
    </row>
    <row r="99" spans="1:10" x14ac:dyDescent="0.25">
      <c r="A99" s="8" t="s">
        <v>72</v>
      </c>
      <c r="C99" s="10">
        <v>1600</v>
      </c>
      <c r="D99" s="10"/>
      <c r="E99" s="10">
        <v>1700</v>
      </c>
      <c r="G99" s="10">
        <v>1700</v>
      </c>
      <c r="I99" s="10">
        <v>1700</v>
      </c>
    </row>
    <row r="100" spans="1:10" x14ac:dyDescent="0.25">
      <c r="A100" s="8" t="s">
        <v>73</v>
      </c>
      <c r="C100" s="10">
        <v>1500</v>
      </c>
      <c r="D100" s="10"/>
      <c r="E100" s="10">
        <v>1500</v>
      </c>
      <c r="G100" s="10">
        <v>1500</v>
      </c>
      <c r="I100" s="10">
        <v>1500</v>
      </c>
    </row>
    <row r="101" spans="1:10" x14ac:dyDescent="0.25">
      <c r="A101" s="8" t="s">
        <v>74</v>
      </c>
      <c r="C101" s="10">
        <v>10712</v>
      </c>
      <c r="D101" s="10"/>
      <c r="E101" s="10">
        <v>10712</v>
      </c>
      <c r="G101" s="10">
        <v>11600</v>
      </c>
      <c r="I101" s="10">
        <v>10972</v>
      </c>
    </row>
    <row r="102" spans="1:10" x14ac:dyDescent="0.25">
      <c r="A102" s="8" t="s">
        <v>75</v>
      </c>
      <c r="C102" s="10">
        <v>9329</v>
      </c>
      <c r="D102" s="10"/>
      <c r="E102" s="10">
        <v>9329</v>
      </c>
      <c r="G102" s="10">
        <v>9502</v>
      </c>
      <c r="I102" s="10">
        <v>9467</v>
      </c>
    </row>
    <row r="103" spans="1:10" x14ac:dyDescent="0.25">
      <c r="C103" s="10" t="s">
        <v>220</v>
      </c>
      <c r="D103" s="10"/>
      <c r="E103" s="10" t="s">
        <v>221</v>
      </c>
      <c r="G103" s="10" t="s">
        <v>221</v>
      </c>
      <c r="I103" s="10" t="s">
        <v>239</v>
      </c>
    </row>
    <row r="104" spans="1:10" x14ac:dyDescent="0.25">
      <c r="C104" s="10" t="s">
        <v>3</v>
      </c>
      <c r="D104" s="10"/>
      <c r="E104" s="10" t="s">
        <v>3</v>
      </c>
      <c r="G104" s="10" t="s">
        <v>222</v>
      </c>
      <c r="I104" s="10" t="s">
        <v>3</v>
      </c>
    </row>
    <row r="105" spans="1:10" x14ac:dyDescent="0.25">
      <c r="C105" s="10"/>
      <c r="D105" s="10"/>
    </row>
    <row r="106" spans="1:10" x14ac:dyDescent="0.25">
      <c r="C106" s="10"/>
      <c r="D106" s="10"/>
    </row>
    <row r="107" spans="1:10" x14ac:dyDescent="0.25">
      <c r="A107" s="8" t="s">
        <v>76</v>
      </c>
      <c r="C107" s="10">
        <v>5237.74</v>
      </c>
      <c r="D107" s="10"/>
      <c r="E107" s="10">
        <v>4962</v>
      </c>
      <c r="G107" s="10">
        <v>5451</v>
      </c>
      <c r="I107" s="10">
        <v>4962</v>
      </c>
    </row>
    <row r="108" spans="1:10" x14ac:dyDescent="0.25">
      <c r="A108" s="8" t="s">
        <v>77</v>
      </c>
      <c r="C108" s="10">
        <v>1500</v>
      </c>
      <c r="D108" s="10"/>
      <c r="E108" s="10">
        <v>3500</v>
      </c>
      <c r="G108" s="10">
        <v>550</v>
      </c>
      <c r="I108" s="10">
        <v>1000</v>
      </c>
      <c r="J108" s="8" t="s">
        <v>7</v>
      </c>
    </row>
    <row r="109" spans="1:10" x14ac:dyDescent="0.25">
      <c r="A109" s="8" t="s">
        <v>78</v>
      </c>
      <c r="C109" s="10">
        <v>2000</v>
      </c>
      <c r="D109" s="10"/>
      <c r="E109" s="10">
        <v>2000</v>
      </c>
      <c r="G109" s="10">
        <v>500</v>
      </c>
      <c r="I109" s="10">
        <v>1000</v>
      </c>
    </row>
    <row r="110" spans="1:10" x14ac:dyDescent="0.25">
      <c r="A110" s="8" t="s">
        <v>79</v>
      </c>
      <c r="C110" s="10">
        <v>3000</v>
      </c>
      <c r="D110" s="10"/>
      <c r="E110" s="10">
        <v>2000</v>
      </c>
      <c r="G110" s="10">
        <v>1500</v>
      </c>
      <c r="I110" s="10">
        <v>2000</v>
      </c>
    </row>
    <row r="111" spans="1:10" x14ac:dyDescent="0.25">
      <c r="A111" s="8" t="s">
        <v>80</v>
      </c>
      <c r="C111" s="10">
        <v>1000</v>
      </c>
      <c r="D111" s="10"/>
      <c r="E111" s="10">
        <v>1300</v>
      </c>
      <c r="G111" s="10">
        <v>1300</v>
      </c>
      <c r="I111" s="10">
        <v>1300</v>
      </c>
    </row>
    <row r="112" spans="1:10" x14ac:dyDescent="0.25">
      <c r="A112" s="8" t="s">
        <v>81</v>
      </c>
      <c r="C112" s="10">
        <v>7500</v>
      </c>
      <c r="D112" s="10"/>
      <c r="E112" s="10">
        <v>7500</v>
      </c>
      <c r="G112" s="10">
        <v>7500</v>
      </c>
      <c r="I112" s="10">
        <v>7500</v>
      </c>
    </row>
    <row r="113" spans="1:9" x14ac:dyDescent="0.25">
      <c r="A113" s="8" t="s">
        <v>82</v>
      </c>
      <c r="C113" s="10">
        <v>0</v>
      </c>
      <c r="D113" s="10"/>
      <c r="E113" s="10">
        <v>0</v>
      </c>
      <c r="G113" s="10">
        <v>0</v>
      </c>
      <c r="I113" s="10">
        <v>0</v>
      </c>
    </row>
    <row r="114" spans="1:9" x14ac:dyDescent="0.25">
      <c r="A114" s="8" t="s">
        <v>83</v>
      </c>
      <c r="C114" s="10">
        <v>1500</v>
      </c>
      <c r="D114" s="10"/>
      <c r="E114" s="10">
        <v>1800</v>
      </c>
      <c r="G114" s="10">
        <v>1000</v>
      </c>
      <c r="I114" s="10">
        <v>1500</v>
      </c>
    </row>
    <row r="115" spans="1:9" x14ac:dyDescent="0.25">
      <c r="A115" s="8" t="s">
        <v>84</v>
      </c>
      <c r="C115" s="10">
        <v>5000</v>
      </c>
      <c r="D115" s="10"/>
      <c r="E115" s="10">
        <v>2500</v>
      </c>
      <c r="G115" s="10">
        <v>1500</v>
      </c>
      <c r="I115" s="10">
        <v>2000</v>
      </c>
    </row>
    <row r="116" spans="1:9" x14ac:dyDescent="0.25">
      <c r="A116" s="8" t="s">
        <v>85</v>
      </c>
      <c r="C116" s="10">
        <v>500</v>
      </c>
      <c r="D116" s="10"/>
      <c r="E116" s="10">
        <v>1500</v>
      </c>
      <c r="G116" s="10">
        <v>1500</v>
      </c>
      <c r="I116" s="10">
        <v>1500</v>
      </c>
    </row>
    <row r="117" spans="1:9" x14ac:dyDescent="0.25">
      <c r="A117" s="8" t="s">
        <v>86</v>
      </c>
      <c r="C117" s="10">
        <v>350</v>
      </c>
      <c r="D117" s="10"/>
      <c r="E117" s="10">
        <v>450</v>
      </c>
      <c r="G117" s="10">
        <v>450</v>
      </c>
      <c r="I117" s="10">
        <v>450</v>
      </c>
    </row>
    <row r="118" spans="1:9" x14ac:dyDescent="0.25">
      <c r="A118" s="8" t="s">
        <v>87</v>
      </c>
      <c r="C118" s="10">
        <v>108150</v>
      </c>
      <c r="D118" s="10"/>
      <c r="E118" s="10">
        <v>108150</v>
      </c>
      <c r="G118" s="10">
        <v>105000</v>
      </c>
      <c r="I118" s="10">
        <v>112771</v>
      </c>
    </row>
    <row r="119" spans="1:9" x14ac:dyDescent="0.25">
      <c r="A119" s="8" t="s">
        <v>88</v>
      </c>
      <c r="C119" s="10">
        <v>6353</v>
      </c>
      <c r="D119" s="10"/>
      <c r="E119" s="10">
        <v>6687</v>
      </c>
      <c r="G119" s="10">
        <v>6687</v>
      </c>
      <c r="I119" s="10">
        <v>5500</v>
      </c>
    </row>
    <row r="120" spans="1:9" x14ac:dyDescent="0.25">
      <c r="A120" s="8" t="s">
        <v>89</v>
      </c>
      <c r="C120" s="10">
        <v>5100</v>
      </c>
      <c r="D120" s="10"/>
      <c r="E120" s="10">
        <v>5500</v>
      </c>
      <c r="G120" s="10">
        <v>5100</v>
      </c>
      <c r="I120" s="10">
        <v>5500</v>
      </c>
    </row>
    <row r="121" spans="1:9" x14ac:dyDescent="0.25">
      <c r="A121" s="8" t="s">
        <v>90</v>
      </c>
      <c r="C121" s="10">
        <v>2000</v>
      </c>
      <c r="D121" s="10"/>
      <c r="E121" s="10">
        <v>2000</v>
      </c>
      <c r="G121" s="10">
        <v>2000</v>
      </c>
      <c r="I121" s="10">
        <v>2000</v>
      </c>
    </row>
    <row r="122" spans="1:9" x14ac:dyDescent="0.25">
      <c r="A122" s="8" t="s">
        <v>91</v>
      </c>
      <c r="C122" s="10">
        <v>4500</v>
      </c>
      <c r="D122" s="10"/>
      <c r="E122" s="10">
        <v>4264</v>
      </c>
      <c r="G122" s="10">
        <v>4264</v>
      </c>
      <c r="I122" s="10">
        <v>4500</v>
      </c>
    </row>
    <row r="123" spans="1:9" x14ac:dyDescent="0.25">
      <c r="A123" s="8" t="s">
        <v>92</v>
      </c>
      <c r="C123" s="10">
        <v>1200</v>
      </c>
      <c r="D123" s="10"/>
      <c r="E123" s="10">
        <v>1300</v>
      </c>
      <c r="G123" s="10">
        <v>1300</v>
      </c>
      <c r="I123" s="10">
        <v>1400</v>
      </c>
    </row>
    <row r="124" spans="1:9" x14ac:dyDescent="0.25">
      <c r="A124" s="8" t="s">
        <v>93</v>
      </c>
      <c r="C124" s="10">
        <v>5944</v>
      </c>
      <c r="D124" s="10"/>
      <c r="E124" s="10">
        <v>5944</v>
      </c>
      <c r="G124" s="10">
        <v>5944</v>
      </c>
      <c r="I124" s="10">
        <v>5639</v>
      </c>
    </row>
    <row r="125" spans="1:9" x14ac:dyDescent="0.25">
      <c r="A125" s="8" t="s">
        <v>94</v>
      </c>
      <c r="C125" s="10">
        <v>2200</v>
      </c>
      <c r="D125" s="10"/>
      <c r="E125" s="10">
        <v>1000</v>
      </c>
      <c r="G125" s="10">
        <v>1000</v>
      </c>
      <c r="I125" s="10">
        <v>1200</v>
      </c>
    </row>
    <row r="126" spans="1:9" x14ac:dyDescent="0.25">
      <c r="A126" s="8" t="s">
        <v>95</v>
      </c>
      <c r="C126" s="10">
        <v>0</v>
      </c>
      <c r="D126" s="10"/>
      <c r="E126" s="10">
        <v>0</v>
      </c>
      <c r="G126" s="10">
        <v>0</v>
      </c>
      <c r="I126" s="10">
        <v>0</v>
      </c>
    </row>
    <row r="127" spans="1:9" x14ac:dyDescent="0.25">
      <c r="A127" s="8" t="s">
        <v>96</v>
      </c>
      <c r="C127" s="10">
        <v>13750</v>
      </c>
      <c r="D127" s="10"/>
      <c r="E127" s="10">
        <v>16000</v>
      </c>
      <c r="G127" s="10">
        <v>16000</v>
      </c>
      <c r="I127" s="10">
        <v>16000</v>
      </c>
    </row>
    <row r="128" spans="1:9" x14ac:dyDescent="0.25">
      <c r="A128" s="8" t="s">
        <v>97</v>
      </c>
      <c r="C128" s="10">
        <v>3600</v>
      </c>
      <c r="D128" s="10"/>
      <c r="E128" s="10">
        <v>3600</v>
      </c>
      <c r="G128" s="10">
        <v>3600</v>
      </c>
      <c r="I128" s="10">
        <v>3600</v>
      </c>
    </row>
    <row r="129" spans="1:10" x14ac:dyDescent="0.25">
      <c r="A129" s="8" t="s">
        <v>98</v>
      </c>
      <c r="C129" s="10">
        <v>13200</v>
      </c>
      <c r="D129" s="10"/>
      <c r="E129" s="10">
        <v>12072</v>
      </c>
      <c r="G129" s="10">
        <v>12072</v>
      </c>
      <c r="I129" s="10">
        <v>16050</v>
      </c>
    </row>
    <row r="130" spans="1:10" x14ac:dyDescent="0.25">
      <c r="A130" s="8" t="s">
        <v>99</v>
      </c>
      <c r="C130" s="10">
        <v>1030.3499999999999</v>
      </c>
      <c r="D130" s="10"/>
      <c r="E130" s="10">
        <v>1031</v>
      </c>
      <c r="G130" s="10">
        <v>1031</v>
      </c>
      <c r="I130" s="10">
        <v>1314</v>
      </c>
    </row>
    <row r="131" spans="1:10" x14ac:dyDescent="0.25">
      <c r="A131" s="8" t="s">
        <v>100</v>
      </c>
      <c r="C131" s="10">
        <v>2706.9</v>
      </c>
      <c r="D131" s="10"/>
      <c r="E131" s="10">
        <v>2978</v>
      </c>
      <c r="G131" s="10">
        <v>2818</v>
      </c>
      <c r="I131" s="10">
        <v>2978</v>
      </c>
      <c r="J131" s="10"/>
    </row>
    <row r="132" spans="1:10" x14ac:dyDescent="0.25">
      <c r="A132" s="8" t="s">
        <v>101</v>
      </c>
      <c r="C132" s="10">
        <v>0</v>
      </c>
      <c r="D132" s="10"/>
      <c r="E132" s="10">
        <v>0</v>
      </c>
      <c r="G132" s="10">
        <v>0</v>
      </c>
      <c r="I132" s="10">
        <v>0</v>
      </c>
    </row>
    <row r="133" spans="1:10" x14ac:dyDescent="0.25">
      <c r="C133" s="10"/>
      <c r="D133" s="10"/>
    </row>
    <row r="134" spans="1:10" x14ac:dyDescent="0.25">
      <c r="A134" s="8" t="s">
        <v>102</v>
      </c>
      <c r="C134" s="10">
        <f>SUM(C95:C132)</f>
        <v>235287.99</v>
      </c>
      <c r="D134" s="10"/>
      <c r="E134" s="10">
        <f>SUM(E95:E132)</f>
        <v>236479</v>
      </c>
      <c r="G134" s="10">
        <f>SUM(G95:G132)</f>
        <v>233819</v>
      </c>
      <c r="I134" s="10">
        <f>SUM(I95:I132)</f>
        <v>241703</v>
      </c>
    </row>
    <row r="135" spans="1:10" x14ac:dyDescent="0.25">
      <c r="C135" s="10"/>
      <c r="D135" s="10"/>
    </row>
    <row r="136" spans="1:10" x14ac:dyDescent="0.25">
      <c r="C136" s="10"/>
      <c r="D136" s="10"/>
    </row>
    <row r="137" spans="1:10" x14ac:dyDescent="0.25">
      <c r="C137" s="10" t="s">
        <v>220</v>
      </c>
      <c r="D137" s="10"/>
      <c r="E137" s="10" t="s">
        <v>221</v>
      </c>
      <c r="G137" s="10" t="s">
        <v>221</v>
      </c>
      <c r="I137" s="10" t="s">
        <v>239</v>
      </c>
    </row>
    <row r="138" spans="1:10" x14ac:dyDescent="0.25">
      <c r="C138" s="10" t="s">
        <v>3</v>
      </c>
      <c r="D138" s="10"/>
      <c r="E138" s="10" t="s">
        <v>3</v>
      </c>
      <c r="G138" s="10" t="s">
        <v>222</v>
      </c>
      <c r="I138" s="10" t="s">
        <v>3</v>
      </c>
    </row>
    <row r="139" spans="1:10" x14ac:dyDescent="0.25">
      <c r="C139" s="10"/>
      <c r="D139" s="10"/>
    </row>
    <row r="140" spans="1:10" x14ac:dyDescent="0.25">
      <c r="C140" s="10"/>
      <c r="D140" s="10"/>
    </row>
    <row r="141" spans="1:10" x14ac:dyDescent="0.25">
      <c r="A141" s="1" t="s">
        <v>103</v>
      </c>
      <c r="C141" s="10"/>
      <c r="D141" s="10"/>
    </row>
    <row r="142" spans="1:10" x14ac:dyDescent="0.25">
      <c r="C142" s="10"/>
      <c r="D142" s="10"/>
    </row>
    <row r="143" spans="1:10" x14ac:dyDescent="0.25">
      <c r="A143" s="8" t="s">
        <v>104</v>
      </c>
      <c r="C143" s="10">
        <v>500</v>
      </c>
      <c r="D143" s="10"/>
      <c r="E143" s="10">
        <v>500</v>
      </c>
      <c r="G143" s="10">
        <v>200</v>
      </c>
      <c r="I143" s="10">
        <v>300</v>
      </c>
    </row>
    <row r="144" spans="1:10" x14ac:dyDescent="0.25">
      <c r="A144" s="8" t="s">
        <v>105</v>
      </c>
      <c r="C144" s="10">
        <v>4600</v>
      </c>
      <c r="D144" s="10"/>
      <c r="E144" s="10">
        <v>4500</v>
      </c>
      <c r="G144" s="10">
        <v>6000</v>
      </c>
      <c r="I144" s="10">
        <v>4500</v>
      </c>
    </row>
    <row r="145" spans="1:9" x14ac:dyDescent="0.25">
      <c r="A145" s="8" t="s">
        <v>106</v>
      </c>
      <c r="C145" s="10">
        <v>3000</v>
      </c>
      <c r="D145" s="10"/>
      <c r="E145" s="10">
        <v>2000</v>
      </c>
      <c r="G145" s="10">
        <v>1000</v>
      </c>
      <c r="I145" s="10">
        <v>1000</v>
      </c>
    </row>
    <row r="146" spans="1:9" x14ac:dyDescent="0.25">
      <c r="A146" s="8" t="s">
        <v>107</v>
      </c>
      <c r="C146" s="10">
        <v>39099</v>
      </c>
      <c r="D146" s="10"/>
      <c r="E146" s="10">
        <v>39630</v>
      </c>
      <c r="G146" s="10">
        <v>36910</v>
      </c>
      <c r="I146" s="10">
        <v>40636</v>
      </c>
    </row>
    <row r="147" spans="1:9" x14ac:dyDescent="0.25">
      <c r="A147" s="8" t="s">
        <v>108</v>
      </c>
      <c r="C147" s="10">
        <v>2300</v>
      </c>
      <c r="D147" s="10"/>
      <c r="E147" s="10">
        <v>1500</v>
      </c>
      <c r="G147" s="10">
        <v>0</v>
      </c>
      <c r="I147" s="10">
        <v>1500</v>
      </c>
    </row>
    <row r="148" spans="1:9" x14ac:dyDescent="0.25">
      <c r="A148" s="8" t="s">
        <v>109</v>
      </c>
      <c r="C148" s="10">
        <v>48925</v>
      </c>
      <c r="D148" s="10"/>
      <c r="E148" s="10">
        <v>48925</v>
      </c>
      <c r="G148" s="10">
        <v>48925</v>
      </c>
      <c r="I148" s="10">
        <v>52154</v>
      </c>
    </row>
    <row r="149" spans="1:9" x14ac:dyDescent="0.25">
      <c r="A149" t="s">
        <v>110</v>
      </c>
      <c r="C149" s="10">
        <v>6733</v>
      </c>
      <c r="D149" s="10"/>
      <c r="E149" s="10">
        <v>6775</v>
      </c>
      <c r="G149" s="10">
        <v>5173.68</v>
      </c>
      <c r="I149" s="10">
        <v>7099</v>
      </c>
    </row>
    <row r="150" spans="1:9" x14ac:dyDescent="0.25">
      <c r="A150" s="8" t="s">
        <v>111</v>
      </c>
      <c r="C150" s="10">
        <v>22500</v>
      </c>
      <c r="D150" s="10"/>
      <c r="E150" s="10">
        <v>22500</v>
      </c>
      <c r="G150" s="10">
        <v>22500</v>
      </c>
      <c r="I150" s="10">
        <v>25000</v>
      </c>
    </row>
    <row r="151" spans="1:9" x14ac:dyDescent="0.25">
      <c r="A151" s="8" t="s">
        <v>112</v>
      </c>
      <c r="C151" s="10">
        <v>31750</v>
      </c>
      <c r="D151" s="10"/>
      <c r="E151" s="10">
        <v>22750</v>
      </c>
      <c r="G151" s="10">
        <v>10000</v>
      </c>
      <c r="I151" s="10">
        <v>20000</v>
      </c>
    </row>
    <row r="152" spans="1:9" x14ac:dyDescent="0.25">
      <c r="A152" s="8" t="s">
        <v>113</v>
      </c>
      <c r="C152" s="10">
        <v>1350</v>
      </c>
      <c r="D152" s="10"/>
      <c r="E152" s="10">
        <v>1350</v>
      </c>
      <c r="G152" s="10">
        <v>1600</v>
      </c>
      <c r="I152" s="10">
        <v>1500</v>
      </c>
    </row>
    <row r="153" spans="1:9" x14ac:dyDescent="0.25">
      <c r="A153" s="8" t="s">
        <v>114</v>
      </c>
      <c r="C153" s="10">
        <v>82600</v>
      </c>
      <c r="D153" s="10"/>
      <c r="E153" s="10">
        <v>76200</v>
      </c>
      <c r="G153" s="10">
        <v>76200</v>
      </c>
      <c r="I153" s="10">
        <v>76200</v>
      </c>
    </row>
    <row r="154" spans="1:9" x14ac:dyDescent="0.25">
      <c r="A154" s="8" t="s">
        <v>115</v>
      </c>
      <c r="C154" s="10">
        <v>1500</v>
      </c>
      <c r="D154" s="10"/>
      <c r="E154" s="10">
        <v>1500</v>
      </c>
      <c r="G154" s="10">
        <v>500</v>
      </c>
      <c r="I154" s="10">
        <v>4308.7700000000004</v>
      </c>
    </row>
    <row r="155" spans="1:9" x14ac:dyDescent="0.25">
      <c r="A155" s="8" t="s">
        <v>116</v>
      </c>
      <c r="C155" s="10">
        <v>0</v>
      </c>
      <c r="D155" s="10"/>
      <c r="E155" s="10">
        <v>0</v>
      </c>
      <c r="G155" s="10">
        <v>0</v>
      </c>
      <c r="I155" s="10">
        <v>0</v>
      </c>
    </row>
    <row r="156" spans="1:9" x14ac:dyDescent="0.25">
      <c r="A156" s="8" t="s">
        <v>117</v>
      </c>
      <c r="C156" s="10">
        <v>0</v>
      </c>
      <c r="D156" s="10"/>
      <c r="E156" s="10">
        <v>0</v>
      </c>
      <c r="G156" s="10">
        <v>0</v>
      </c>
      <c r="I156" s="10">
        <v>0</v>
      </c>
    </row>
    <row r="157" spans="1:9" x14ac:dyDescent="0.25">
      <c r="A157" s="8" t="s">
        <v>118</v>
      </c>
      <c r="C157" s="10">
        <v>4403</v>
      </c>
      <c r="D157" s="10"/>
      <c r="E157" s="10">
        <v>4428</v>
      </c>
      <c r="G157" s="10">
        <v>3381</v>
      </c>
      <c r="I157" s="10">
        <v>4640</v>
      </c>
    </row>
    <row r="158" spans="1:9" x14ac:dyDescent="0.25">
      <c r="A158" s="8" t="s">
        <v>119</v>
      </c>
      <c r="C158" s="10">
        <v>19800</v>
      </c>
      <c r="D158" s="10"/>
      <c r="E158" s="10">
        <v>18108</v>
      </c>
      <c r="G158" s="10">
        <v>14384</v>
      </c>
      <c r="I158" s="10">
        <v>24075</v>
      </c>
    </row>
    <row r="159" spans="1:9" x14ac:dyDescent="0.25">
      <c r="A159" s="8" t="s">
        <v>120</v>
      </c>
      <c r="C159" s="10">
        <v>2500</v>
      </c>
      <c r="D159" s="10"/>
      <c r="E159" s="10">
        <v>2500</v>
      </c>
      <c r="G159" s="10">
        <v>500</v>
      </c>
      <c r="I159" s="10">
        <v>500</v>
      </c>
    </row>
    <row r="160" spans="1:9" x14ac:dyDescent="0.25">
      <c r="A160" s="8" t="s">
        <v>121</v>
      </c>
      <c r="C160" s="10">
        <v>1030.3499999999999</v>
      </c>
      <c r="D160" s="10"/>
      <c r="E160" s="10">
        <v>1031</v>
      </c>
      <c r="G160" s="10">
        <v>1031</v>
      </c>
      <c r="I160" s="10">
        <v>1971</v>
      </c>
    </row>
    <row r="161" spans="1:9" x14ac:dyDescent="0.25">
      <c r="A161" s="8" t="s">
        <v>122</v>
      </c>
      <c r="C161" s="10">
        <v>2254.35</v>
      </c>
      <c r="D161" s="10"/>
      <c r="E161" s="10">
        <v>2480</v>
      </c>
      <c r="G161" s="10">
        <v>2346</v>
      </c>
      <c r="I161" s="10">
        <v>2480</v>
      </c>
    </row>
    <row r="162" spans="1:9" x14ac:dyDescent="0.25">
      <c r="A162" s="8" t="s">
        <v>123</v>
      </c>
      <c r="C162" s="10">
        <v>500</v>
      </c>
      <c r="D162" s="10"/>
      <c r="E162" s="10">
        <v>2250</v>
      </c>
      <c r="G162" s="10">
        <v>3500</v>
      </c>
      <c r="I162" s="10">
        <v>1250</v>
      </c>
    </row>
    <row r="163" spans="1:9" x14ac:dyDescent="0.25">
      <c r="C163" s="10"/>
      <c r="D163" s="10"/>
    </row>
    <row r="164" spans="1:9" x14ac:dyDescent="0.25">
      <c r="A164" s="8" t="s">
        <v>124</v>
      </c>
      <c r="C164" s="10">
        <f>SUM(C143:C162)</f>
        <v>275344.69999999995</v>
      </c>
      <c r="D164" s="10"/>
      <c r="E164" s="10">
        <f>SUM(E143:E162)</f>
        <v>258927</v>
      </c>
      <c r="G164" s="10">
        <f>SUM(G143:G162)</f>
        <v>234150.68</v>
      </c>
      <c r="I164" s="10">
        <f>SUM(I143:I162)</f>
        <v>269113.77</v>
      </c>
    </row>
    <row r="165" spans="1:9" x14ac:dyDescent="0.25">
      <c r="C165" s="10"/>
      <c r="D165" s="10"/>
    </row>
    <row r="166" spans="1:9" x14ac:dyDescent="0.25">
      <c r="A166" s="1" t="s">
        <v>125</v>
      </c>
      <c r="C166" s="10"/>
      <c r="D166" s="10"/>
    </row>
    <row r="167" spans="1:9" x14ac:dyDescent="0.25">
      <c r="C167" s="10"/>
      <c r="D167" s="10"/>
    </row>
    <row r="168" spans="1:9" x14ac:dyDescent="0.25">
      <c r="A168" s="8" t="s">
        <v>126</v>
      </c>
      <c r="C168" s="10">
        <v>500</v>
      </c>
      <c r="D168" s="10"/>
      <c r="E168" s="10">
        <v>1500</v>
      </c>
      <c r="G168" s="10">
        <v>1500</v>
      </c>
      <c r="I168" s="10">
        <v>1500</v>
      </c>
    </row>
    <row r="169" spans="1:9" x14ac:dyDescent="0.25">
      <c r="A169" s="8" t="s">
        <v>127</v>
      </c>
      <c r="C169" s="10">
        <v>2000</v>
      </c>
      <c r="D169" s="10"/>
      <c r="E169" s="10">
        <v>2000</v>
      </c>
      <c r="G169" s="10">
        <v>2100</v>
      </c>
      <c r="I169" s="10">
        <v>2000</v>
      </c>
    </row>
    <row r="170" spans="1:9" x14ac:dyDescent="0.25">
      <c r="A170" s="8" t="s">
        <v>128</v>
      </c>
      <c r="C170" s="10">
        <v>500</v>
      </c>
      <c r="D170" s="10"/>
      <c r="E170" s="10">
        <v>500</v>
      </c>
      <c r="G170" s="10">
        <v>1000</v>
      </c>
      <c r="I170" s="10">
        <v>1500</v>
      </c>
    </row>
    <row r="171" spans="1:9" x14ac:dyDescent="0.25">
      <c r="C171" s="10" t="s">
        <v>220</v>
      </c>
      <c r="D171" s="10"/>
      <c r="E171" s="10" t="s">
        <v>221</v>
      </c>
      <c r="G171" s="10" t="s">
        <v>221</v>
      </c>
      <c r="I171" s="10" t="s">
        <v>239</v>
      </c>
    </row>
    <row r="172" spans="1:9" x14ac:dyDescent="0.25">
      <c r="C172" s="10" t="s">
        <v>3</v>
      </c>
      <c r="D172" s="10"/>
      <c r="E172" s="10" t="s">
        <v>3</v>
      </c>
      <c r="G172" s="10" t="s">
        <v>222</v>
      </c>
      <c r="I172" s="10" t="s">
        <v>3</v>
      </c>
    </row>
    <row r="173" spans="1:9" x14ac:dyDescent="0.25">
      <c r="C173" s="10"/>
      <c r="D173" s="10"/>
    </row>
    <row r="174" spans="1:9" x14ac:dyDescent="0.25">
      <c r="C174" s="10"/>
      <c r="D174" s="10"/>
    </row>
    <row r="175" spans="1:9" x14ac:dyDescent="0.25">
      <c r="A175" s="8" t="s">
        <v>129</v>
      </c>
      <c r="C175" s="10">
        <v>5200</v>
      </c>
      <c r="D175" s="10"/>
      <c r="E175" s="10">
        <v>5600</v>
      </c>
      <c r="G175" s="10">
        <v>6500</v>
      </c>
      <c r="I175" s="10">
        <v>6000</v>
      </c>
    </row>
    <row r="176" spans="1:9" x14ac:dyDescent="0.25">
      <c r="A176" s="8" t="s">
        <v>130</v>
      </c>
      <c r="C176" s="10">
        <v>1000</v>
      </c>
      <c r="D176" s="10"/>
      <c r="E176" s="10">
        <v>855</v>
      </c>
      <c r="G176" s="10">
        <v>855</v>
      </c>
      <c r="I176" s="10">
        <v>855</v>
      </c>
    </row>
    <row r="177" spans="1:9" x14ac:dyDescent="0.25">
      <c r="A177" s="8" t="s">
        <v>131</v>
      </c>
      <c r="C177" s="10">
        <v>76.5</v>
      </c>
      <c r="D177" s="10"/>
      <c r="E177" s="10">
        <v>0</v>
      </c>
      <c r="G177" s="10">
        <v>0</v>
      </c>
      <c r="I177" s="10">
        <v>0</v>
      </c>
    </row>
    <row r="178" spans="1:9" x14ac:dyDescent="0.25">
      <c r="A178" s="8" t="s">
        <v>132</v>
      </c>
      <c r="C178" s="10">
        <v>400</v>
      </c>
      <c r="D178" s="10"/>
      <c r="E178" s="10">
        <v>200</v>
      </c>
      <c r="G178" s="10">
        <v>400</v>
      </c>
      <c r="I178" s="10">
        <v>400</v>
      </c>
    </row>
    <row r="179" spans="1:9" x14ac:dyDescent="0.25">
      <c r="A179" s="8" t="s">
        <v>133</v>
      </c>
      <c r="C179" s="10">
        <v>4056.68</v>
      </c>
      <c r="D179" s="10"/>
      <c r="E179" s="10">
        <v>6376</v>
      </c>
      <c r="G179" s="10">
        <v>6376</v>
      </c>
      <c r="I179" s="10">
        <v>6376</v>
      </c>
    </row>
    <row r="180" spans="1:9" x14ac:dyDescent="0.25">
      <c r="A180" s="8" t="s">
        <v>134</v>
      </c>
      <c r="C180" s="10">
        <v>6101.45</v>
      </c>
      <c r="D180" s="10"/>
      <c r="E180" s="10">
        <v>6670</v>
      </c>
      <c r="G180" s="10">
        <v>6469</v>
      </c>
      <c r="I180" s="10">
        <v>6670</v>
      </c>
    </row>
    <row r="181" spans="1:9" x14ac:dyDescent="0.25">
      <c r="C181" s="10"/>
      <c r="D181" s="10"/>
    </row>
    <row r="182" spans="1:9" x14ac:dyDescent="0.25">
      <c r="A182" s="8" t="s">
        <v>135</v>
      </c>
      <c r="C182" s="10">
        <f>SUM(C168:C180)</f>
        <v>19834.63</v>
      </c>
      <c r="D182" s="10"/>
      <c r="E182" s="10">
        <f>SUM(E168:E180)</f>
        <v>23701</v>
      </c>
      <c r="G182" s="10">
        <f>SUM(G168:G180)</f>
        <v>25200</v>
      </c>
      <c r="I182" s="10">
        <f>SUM(I168:I180)</f>
        <v>25301</v>
      </c>
    </row>
    <row r="183" spans="1:9" x14ac:dyDescent="0.25">
      <c r="C183" s="10"/>
      <c r="D183" s="10"/>
    </row>
    <row r="184" spans="1:9" x14ac:dyDescent="0.25">
      <c r="A184" s="1" t="s">
        <v>136</v>
      </c>
      <c r="C184" s="10"/>
      <c r="D184" s="10"/>
    </row>
    <row r="185" spans="1:9" x14ac:dyDescent="0.25">
      <c r="C185" s="10"/>
      <c r="D185" s="10"/>
    </row>
    <row r="186" spans="1:9" x14ac:dyDescent="0.25">
      <c r="A186" s="8" t="s">
        <v>137</v>
      </c>
      <c r="C186" s="10">
        <v>6000</v>
      </c>
      <c r="D186" s="10"/>
      <c r="E186" s="10">
        <v>3000</v>
      </c>
      <c r="G186" s="10">
        <v>3000</v>
      </c>
      <c r="I186" s="10">
        <v>3000</v>
      </c>
    </row>
    <row r="187" spans="1:9" x14ac:dyDescent="0.25">
      <c r="A187" s="8" t="s">
        <v>7</v>
      </c>
      <c r="C187" s="10">
        <v>0</v>
      </c>
      <c r="D187" s="10"/>
      <c r="E187" s="10">
        <v>0</v>
      </c>
      <c r="G187" s="10">
        <v>0</v>
      </c>
      <c r="I187" s="10">
        <v>0</v>
      </c>
    </row>
    <row r="188" spans="1:9" x14ac:dyDescent="0.25">
      <c r="A188" s="8" t="s">
        <v>138</v>
      </c>
      <c r="C188" s="10">
        <v>0</v>
      </c>
      <c r="D188" s="10"/>
      <c r="E188" s="10">
        <v>0</v>
      </c>
      <c r="G188" s="10">
        <v>0</v>
      </c>
      <c r="I188" s="10">
        <v>0</v>
      </c>
    </row>
    <row r="189" spans="1:9" x14ac:dyDescent="0.25">
      <c r="A189" s="8" t="s">
        <v>139</v>
      </c>
      <c r="C189" s="10">
        <v>3500</v>
      </c>
      <c r="D189" s="10"/>
      <c r="E189" s="10">
        <v>2500</v>
      </c>
      <c r="G189" s="10">
        <v>2500</v>
      </c>
      <c r="I189" s="10">
        <v>2475</v>
      </c>
    </row>
    <row r="190" spans="1:9" x14ac:dyDescent="0.25">
      <c r="A190" s="8" t="s">
        <v>140</v>
      </c>
      <c r="C190" s="10">
        <v>500</v>
      </c>
      <c r="D190" s="10"/>
      <c r="E190" s="10">
        <v>4500</v>
      </c>
      <c r="G190" s="10">
        <v>1500</v>
      </c>
      <c r="I190" s="10">
        <v>3500</v>
      </c>
    </row>
    <row r="191" spans="1:9" x14ac:dyDescent="0.25">
      <c r="A191" s="8" t="s">
        <v>141</v>
      </c>
      <c r="C191" s="10">
        <v>82915</v>
      </c>
      <c r="D191" s="10"/>
      <c r="E191" s="10">
        <v>90295</v>
      </c>
      <c r="G191" s="10">
        <v>82495</v>
      </c>
      <c r="I191" s="10">
        <v>93301</v>
      </c>
    </row>
    <row r="192" spans="1:9" x14ac:dyDescent="0.25">
      <c r="A192" s="8" t="s">
        <v>142</v>
      </c>
      <c r="C192" s="10">
        <v>6342</v>
      </c>
      <c r="D192" s="10"/>
      <c r="E192" s="10">
        <v>6908</v>
      </c>
      <c r="G192" s="10">
        <v>6311</v>
      </c>
      <c r="I192" s="10">
        <v>7138</v>
      </c>
    </row>
    <row r="193" spans="1:9" x14ac:dyDescent="0.25">
      <c r="A193" s="8" t="s">
        <v>143</v>
      </c>
      <c r="C193" s="10">
        <v>0</v>
      </c>
      <c r="D193" s="10"/>
      <c r="E193" s="10">
        <v>0</v>
      </c>
      <c r="G193" s="10">
        <v>0</v>
      </c>
      <c r="I193" s="10">
        <v>0</v>
      </c>
    </row>
    <row r="194" spans="1:9" x14ac:dyDescent="0.25">
      <c r="A194" s="8" t="s">
        <v>144</v>
      </c>
      <c r="C194" s="10">
        <v>0</v>
      </c>
      <c r="D194" s="10"/>
      <c r="E194" s="10">
        <v>0</v>
      </c>
      <c r="G194" s="10">
        <v>0</v>
      </c>
      <c r="I194" s="10">
        <v>0</v>
      </c>
    </row>
    <row r="195" spans="1:9" x14ac:dyDescent="0.25">
      <c r="A195" s="8" t="s">
        <v>145</v>
      </c>
      <c r="C195" s="10">
        <v>1200</v>
      </c>
      <c r="D195" s="10"/>
      <c r="E195" s="10">
        <v>1250</v>
      </c>
      <c r="G195" s="10">
        <v>1350</v>
      </c>
      <c r="I195" s="10">
        <v>1350</v>
      </c>
    </row>
    <row r="196" spans="1:9" x14ac:dyDescent="0.25">
      <c r="A196" s="8" t="s">
        <v>146</v>
      </c>
      <c r="C196" s="10">
        <v>2300</v>
      </c>
      <c r="D196" s="10"/>
      <c r="E196" s="10">
        <v>1000</v>
      </c>
      <c r="G196" s="10">
        <v>1300</v>
      </c>
      <c r="I196" s="10">
        <v>1000</v>
      </c>
    </row>
    <row r="197" spans="1:9" x14ac:dyDescent="0.25">
      <c r="A197" s="8" t="s">
        <v>147</v>
      </c>
      <c r="C197" s="10">
        <v>0</v>
      </c>
      <c r="D197" s="10"/>
      <c r="E197" s="10">
        <v>0</v>
      </c>
      <c r="G197" s="10">
        <v>0</v>
      </c>
      <c r="I197" s="10">
        <v>0</v>
      </c>
    </row>
    <row r="198" spans="1:9" x14ac:dyDescent="0.25">
      <c r="A198" s="8" t="s">
        <v>148</v>
      </c>
      <c r="C198" s="10">
        <v>1000</v>
      </c>
      <c r="D198" s="10"/>
      <c r="E198" s="10">
        <v>1000</v>
      </c>
      <c r="G198" s="10">
        <v>1200</v>
      </c>
      <c r="I198" s="10">
        <v>1300</v>
      </c>
    </row>
    <row r="199" spans="1:9" x14ac:dyDescent="0.25">
      <c r="A199" s="8" t="s">
        <v>149</v>
      </c>
      <c r="C199" s="10">
        <v>1678.15</v>
      </c>
      <c r="D199" s="10"/>
      <c r="E199" s="10">
        <v>1845</v>
      </c>
      <c r="G199" s="10">
        <v>1747</v>
      </c>
      <c r="I199" s="10">
        <v>1845</v>
      </c>
    </row>
    <row r="200" spans="1:9" x14ac:dyDescent="0.25">
      <c r="A200" s="8" t="s">
        <v>150</v>
      </c>
      <c r="C200" s="10">
        <v>4146</v>
      </c>
      <c r="D200" s="10"/>
      <c r="E200" s="10">
        <v>3994</v>
      </c>
      <c r="G200" s="10">
        <v>3604</v>
      </c>
      <c r="I200" s="10">
        <v>4121</v>
      </c>
    </row>
    <row r="201" spans="1:9" x14ac:dyDescent="0.25">
      <c r="A201" s="8" t="s">
        <v>151</v>
      </c>
      <c r="C201" s="10">
        <v>13200</v>
      </c>
      <c r="D201" s="10"/>
      <c r="E201" s="10">
        <v>12072</v>
      </c>
      <c r="G201" s="10">
        <v>9054</v>
      </c>
      <c r="I201" s="10">
        <v>16050</v>
      </c>
    </row>
    <row r="202" spans="1:9" x14ac:dyDescent="0.25">
      <c r="A202" s="8" t="s">
        <v>152</v>
      </c>
      <c r="C202" s="10">
        <v>4500</v>
      </c>
      <c r="D202" s="10"/>
      <c r="E202" s="10">
        <v>3500</v>
      </c>
      <c r="G202" s="10">
        <v>4200</v>
      </c>
      <c r="I202" s="10">
        <v>4500</v>
      </c>
    </row>
    <row r="203" spans="1:9" x14ac:dyDescent="0.25">
      <c r="A203" s="8" t="s">
        <v>153</v>
      </c>
      <c r="C203" s="10">
        <v>686.9</v>
      </c>
      <c r="D203" s="10"/>
      <c r="E203" s="10">
        <v>1031</v>
      </c>
      <c r="G203" s="10">
        <v>1031</v>
      </c>
      <c r="I203" s="10">
        <v>1314</v>
      </c>
    </row>
    <row r="204" spans="1:9" x14ac:dyDescent="0.25">
      <c r="A204" s="8" t="s">
        <v>154</v>
      </c>
      <c r="C204" s="10">
        <v>1575</v>
      </c>
      <c r="D204" s="10"/>
      <c r="E204" s="10">
        <v>2145</v>
      </c>
      <c r="G204" s="10">
        <v>1639</v>
      </c>
      <c r="I204" s="10">
        <v>2145</v>
      </c>
    </row>
    <row r="205" spans="1:9" x14ac:dyDescent="0.25">
      <c r="C205" s="10" t="s">
        <v>224</v>
      </c>
      <c r="D205" s="10"/>
      <c r="E205" s="10" t="s">
        <v>221</v>
      </c>
      <c r="G205" s="10" t="s">
        <v>221</v>
      </c>
      <c r="I205" s="10" t="s">
        <v>239</v>
      </c>
    </row>
    <row r="206" spans="1:9" x14ac:dyDescent="0.25">
      <c r="C206" s="10" t="s">
        <v>3</v>
      </c>
      <c r="D206" s="10"/>
      <c r="E206" s="10" t="s">
        <v>3</v>
      </c>
      <c r="G206" s="10" t="s">
        <v>222</v>
      </c>
      <c r="I206" s="10" t="s">
        <v>3</v>
      </c>
    </row>
    <row r="207" spans="1:9" x14ac:dyDescent="0.25">
      <c r="C207" s="10"/>
      <c r="D207" s="10"/>
    </row>
    <row r="208" spans="1:9" x14ac:dyDescent="0.25">
      <c r="C208" s="10"/>
      <c r="D208" s="10"/>
    </row>
    <row r="209" spans="1:9" x14ac:dyDescent="0.25">
      <c r="A209" s="8" t="s">
        <v>155</v>
      </c>
      <c r="C209" s="10">
        <v>0</v>
      </c>
      <c r="D209" s="10"/>
      <c r="E209" s="10">
        <v>0</v>
      </c>
      <c r="G209" s="10">
        <v>0</v>
      </c>
      <c r="I209" s="10">
        <v>0</v>
      </c>
    </row>
    <row r="210" spans="1:9" x14ac:dyDescent="0.25">
      <c r="A210" s="8" t="s">
        <v>156</v>
      </c>
      <c r="C210" s="10">
        <v>530</v>
      </c>
      <c r="D210" s="10"/>
      <c r="E210" s="10">
        <v>1050</v>
      </c>
      <c r="G210" s="10">
        <v>500</v>
      </c>
      <c r="I210" s="10">
        <v>550</v>
      </c>
    </row>
    <row r="211" spans="1:9" x14ac:dyDescent="0.25">
      <c r="C211" s="10"/>
      <c r="D211" s="10"/>
    </row>
    <row r="212" spans="1:9" x14ac:dyDescent="0.25">
      <c r="A212" s="8" t="s">
        <v>157</v>
      </c>
      <c r="C212" s="10">
        <f>SUM(C186:C210)</f>
        <v>130073.04999999999</v>
      </c>
      <c r="D212" s="10"/>
      <c r="E212" s="10">
        <f>SUM(E186:E210)</f>
        <v>136090</v>
      </c>
      <c r="G212" s="10">
        <f>SUM(G186:G210)</f>
        <v>121431</v>
      </c>
      <c r="I212" s="10">
        <f>SUM(I186:I210)</f>
        <v>143589</v>
      </c>
    </row>
    <row r="213" spans="1:9" x14ac:dyDescent="0.25">
      <c r="C213" s="10"/>
      <c r="D213" s="10"/>
    </row>
    <row r="214" spans="1:9" x14ac:dyDescent="0.25">
      <c r="A214" s="1" t="s">
        <v>158</v>
      </c>
      <c r="C214" s="10"/>
      <c r="D214" s="10"/>
    </row>
    <row r="215" spans="1:9" x14ac:dyDescent="0.25">
      <c r="C215" s="10"/>
      <c r="D215" s="10"/>
    </row>
    <row r="216" spans="1:9" x14ac:dyDescent="0.25">
      <c r="A216" s="8" t="s">
        <v>159</v>
      </c>
      <c r="C216" s="10">
        <v>1200</v>
      </c>
      <c r="D216" s="10"/>
      <c r="E216" s="11">
        <v>1200</v>
      </c>
      <c r="G216" s="10">
        <v>500</v>
      </c>
      <c r="I216" s="11">
        <v>1200</v>
      </c>
    </row>
    <row r="217" spans="1:9" x14ac:dyDescent="0.25">
      <c r="A217" s="8" t="s">
        <v>160</v>
      </c>
      <c r="C217" s="10">
        <v>22000</v>
      </c>
      <c r="D217" s="10"/>
      <c r="E217" s="10">
        <v>22000</v>
      </c>
      <c r="G217" s="10">
        <v>22000</v>
      </c>
      <c r="I217" s="10">
        <v>22000</v>
      </c>
    </row>
    <row r="218" spans="1:9" x14ac:dyDescent="0.25">
      <c r="A218" s="8" t="s">
        <v>161</v>
      </c>
      <c r="C218" s="10">
        <v>54786</v>
      </c>
      <c r="D218" s="10"/>
      <c r="E218" s="10">
        <v>16222</v>
      </c>
      <c r="G218" s="10">
        <v>16222</v>
      </c>
      <c r="I218" s="10">
        <v>16547</v>
      </c>
    </row>
    <row r="219" spans="1:9" x14ac:dyDescent="0.25">
      <c r="A219" s="8" t="s">
        <v>162</v>
      </c>
      <c r="C219" s="10">
        <v>2500</v>
      </c>
      <c r="D219" s="10"/>
      <c r="E219" s="10">
        <v>2500</v>
      </c>
      <c r="G219" s="10">
        <v>2500</v>
      </c>
      <c r="I219" s="10">
        <v>2500</v>
      </c>
    </row>
    <row r="220" spans="1:9" x14ac:dyDescent="0.25">
      <c r="A220" s="8" t="s">
        <v>163</v>
      </c>
      <c r="C220" s="10">
        <v>2850</v>
      </c>
      <c r="D220" s="10"/>
      <c r="E220" s="10">
        <v>3100</v>
      </c>
      <c r="G220" s="10">
        <v>3100</v>
      </c>
      <c r="I220" s="10">
        <v>3100</v>
      </c>
    </row>
    <row r="221" spans="1:9" x14ac:dyDescent="0.25">
      <c r="A221" s="8" t="s">
        <v>164</v>
      </c>
      <c r="C221" s="10">
        <v>4192</v>
      </c>
      <c r="D221" s="10"/>
      <c r="E221" s="10">
        <v>1241</v>
      </c>
      <c r="G221" s="10">
        <v>1241</v>
      </c>
      <c r="I221" s="10">
        <v>1265</v>
      </c>
    </row>
    <row r="222" spans="1:9" x14ac:dyDescent="0.25">
      <c r="A222" s="8" t="s">
        <v>165</v>
      </c>
      <c r="C222" s="10">
        <v>0</v>
      </c>
      <c r="D222" s="10"/>
      <c r="E222" s="10">
        <v>0</v>
      </c>
      <c r="G222" s="10">
        <v>340</v>
      </c>
      <c r="I222" s="10">
        <v>0</v>
      </c>
    </row>
    <row r="223" spans="1:9" x14ac:dyDescent="0.25">
      <c r="A223" s="8" t="s">
        <v>166</v>
      </c>
      <c r="C223" s="10">
        <v>2500</v>
      </c>
      <c r="D223" s="10"/>
      <c r="E223" s="10">
        <v>3000</v>
      </c>
      <c r="G223" s="10">
        <v>2500</v>
      </c>
      <c r="I223" s="10">
        <v>2750</v>
      </c>
    </row>
    <row r="224" spans="1:9" x14ac:dyDescent="0.25">
      <c r="A224" s="8" t="s">
        <v>167</v>
      </c>
      <c r="C224" s="10">
        <v>4000</v>
      </c>
      <c r="D224" s="10"/>
      <c r="E224" s="10">
        <v>2500</v>
      </c>
      <c r="G224" s="10">
        <v>2700</v>
      </c>
      <c r="I224" s="10">
        <v>2700</v>
      </c>
    </row>
    <row r="225" spans="1:9" x14ac:dyDescent="0.25">
      <c r="A225" s="8" t="s">
        <v>168</v>
      </c>
      <c r="C225" s="10">
        <v>2800</v>
      </c>
      <c r="D225" s="10"/>
      <c r="E225" s="10">
        <v>2500</v>
      </c>
      <c r="G225" s="10">
        <v>3500</v>
      </c>
      <c r="I225" s="10">
        <v>3500</v>
      </c>
    </row>
    <row r="226" spans="1:9" x14ac:dyDescent="0.25">
      <c r="A226" s="8" t="s">
        <v>169</v>
      </c>
      <c r="C226" s="10">
        <v>15500</v>
      </c>
      <c r="D226" s="10"/>
      <c r="E226" s="10">
        <v>16000</v>
      </c>
      <c r="G226" s="10">
        <v>16000</v>
      </c>
      <c r="I226" s="10">
        <v>6000</v>
      </c>
    </row>
    <row r="227" spans="1:9" x14ac:dyDescent="0.25">
      <c r="A227" s="8" t="s">
        <v>170</v>
      </c>
      <c r="C227" s="10">
        <v>3200</v>
      </c>
      <c r="D227" s="10"/>
      <c r="E227" s="10">
        <v>2000</v>
      </c>
      <c r="G227" s="10">
        <v>2000</v>
      </c>
      <c r="I227" s="10">
        <v>1000</v>
      </c>
    </row>
    <row r="228" spans="1:9" x14ac:dyDescent="0.25">
      <c r="A228" s="8" t="s">
        <v>171</v>
      </c>
      <c r="C228" s="10">
        <v>0</v>
      </c>
      <c r="D228" s="10"/>
      <c r="E228" s="10">
        <v>0</v>
      </c>
      <c r="G228" s="10">
        <v>10400</v>
      </c>
      <c r="I228" s="10">
        <v>21000</v>
      </c>
    </row>
    <row r="229" spans="1:9" x14ac:dyDescent="0.25">
      <c r="A229" s="8" t="s">
        <v>172</v>
      </c>
      <c r="B229" s="8" t="s">
        <v>173</v>
      </c>
      <c r="C229" s="10">
        <v>6300</v>
      </c>
      <c r="D229" s="10"/>
      <c r="E229" s="10">
        <v>6300</v>
      </c>
      <c r="G229" s="10">
        <v>6278</v>
      </c>
      <c r="I229" s="10">
        <v>6300</v>
      </c>
    </row>
    <row r="230" spans="1:9" x14ac:dyDescent="0.25">
      <c r="A230" s="8" t="s">
        <v>174</v>
      </c>
      <c r="C230" s="10">
        <v>5000</v>
      </c>
      <c r="D230" s="10"/>
      <c r="E230" s="10">
        <v>13500</v>
      </c>
      <c r="G230" s="10">
        <v>17000</v>
      </c>
      <c r="I230" s="10">
        <v>3500</v>
      </c>
    </row>
    <row r="231" spans="1:9" x14ac:dyDescent="0.25">
      <c r="A231" s="8" t="s">
        <v>175</v>
      </c>
      <c r="C231" s="10">
        <v>0</v>
      </c>
      <c r="D231" s="10"/>
      <c r="E231" s="10">
        <v>0</v>
      </c>
      <c r="G231" s="10">
        <v>0</v>
      </c>
      <c r="I231" s="10">
        <v>0</v>
      </c>
    </row>
    <row r="232" spans="1:9" x14ac:dyDescent="0.25">
      <c r="A232" s="8" t="s">
        <v>176</v>
      </c>
      <c r="C232" s="10">
        <v>1030.3499999999999</v>
      </c>
      <c r="D232" s="10"/>
      <c r="E232" s="10">
        <v>344</v>
      </c>
      <c r="G232" s="10">
        <v>344</v>
      </c>
      <c r="I232" s="10">
        <v>0</v>
      </c>
    </row>
    <row r="233" spans="1:9" x14ac:dyDescent="0.25">
      <c r="A233" s="8" t="s">
        <v>177</v>
      </c>
      <c r="C233" s="10">
        <v>2740</v>
      </c>
      <c r="D233" s="10"/>
      <c r="E233" s="10">
        <v>0</v>
      </c>
      <c r="G233" s="10">
        <v>0</v>
      </c>
      <c r="I233" s="10">
        <v>0</v>
      </c>
    </row>
    <row r="234" spans="1:9" x14ac:dyDescent="0.25">
      <c r="A234" s="8" t="s">
        <v>178</v>
      </c>
      <c r="C234" s="10">
        <v>13200</v>
      </c>
      <c r="D234" s="10"/>
      <c r="E234" s="10">
        <v>0</v>
      </c>
      <c r="G234" s="10">
        <v>0</v>
      </c>
      <c r="I234" s="10">
        <v>0</v>
      </c>
    </row>
    <row r="235" spans="1:9" x14ac:dyDescent="0.25">
      <c r="A235" s="8" t="s">
        <v>179</v>
      </c>
      <c r="C235" s="10">
        <v>5437.95</v>
      </c>
      <c r="D235" s="10"/>
      <c r="E235" s="10">
        <v>6873</v>
      </c>
      <c r="G235" s="10">
        <v>5660</v>
      </c>
      <c r="I235" s="10">
        <v>6873</v>
      </c>
    </row>
    <row r="236" spans="1:9" x14ac:dyDescent="0.25">
      <c r="A236" s="8" t="s">
        <v>180</v>
      </c>
      <c r="C236" s="10">
        <v>2254.35</v>
      </c>
      <c r="D236" s="10"/>
      <c r="E236" s="10">
        <v>2480</v>
      </c>
      <c r="G236" s="10">
        <v>2346</v>
      </c>
      <c r="I236" s="10">
        <v>2480</v>
      </c>
    </row>
    <row r="237" spans="1:9" x14ac:dyDescent="0.25">
      <c r="A237" s="8" t="s">
        <v>181</v>
      </c>
      <c r="C237" s="10">
        <v>6000</v>
      </c>
      <c r="D237" s="10"/>
      <c r="E237" s="10">
        <v>6000</v>
      </c>
      <c r="G237" s="10">
        <v>5500</v>
      </c>
      <c r="I237" s="10">
        <v>6000</v>
      </c>
    </row>
    <row r="238" spans="1:9" x14ac:dyDescent="0.25">
      <c r="A238" s="8" t="s">
        <v>47</v>
      </c>
      <c r="C238" s="10"/>
      <c r="D238" s="10"/>
    </row>
    <row r="239" spans="1:9" x14ac:dyDescent="0.25">
      <c r="C239" s="10" t="s">
        <v>220</v>
      </c>
      <c r="D239" s="10"/>
      <c r="E239" s="10" t="s">
        <v>221</v>
      </c>
      <c r="G239" s="10" t="s">
        <v>221</v>
      </c>
      <c r="I239" s="10" t="s">
        <v>239</v>
      </c>
    </row>
    <row r="240" spans="1:9" x14ac:dyDescent="0.25">
      <c r="C240" s="10" t="s">
        <v>3</v>
      </c>
      <c r="D240" s="10"/>
      <c r="E240" s="10" t="s">
        <v>3</v>
      </c>
      <c r="G240" s="10" t="s">
        <v>222</v>
      </c>
      <c r="I240" s="10" t="s">
        <v>3</v>
      </c>
    </row>
    <row r="241" spans="1:10" x14ac:dyDescent="0.25">
      <c r="C241" s="10"/>
      <c r="D241" s="10"/>
    </row>
    <row r="242" spans="1:10" x14ac:dyDescent="0.25">
      <c r="C242" s="10"/>
      <c r="D242" s="10"/>
    </row>
    <row r="243" spans="1:10" x14ac:dyDescent="0.25">
      <c r="A243" s="8" t="s">
        <v>182</v>
      </c>
      <c r="C243" s="10">
        <f>SUM(C216:C237)</f>
        <v>157490.65000000002</v>
      </c>
      <c r="D243" s="10"/>
      <c r="E243" s="10">
        <f>SUM(E216:E237)</f>
        <v>107760</v>
      </c>
      <c r="G243" s="10">
        <f>SUM(G216:G237)</f>
        <v>120131</v>
      </c>
      <c r="I243" s="10">
        <f>SUM(I216:I237)</f>
        <v>108715</v>
      </c>
    </row>
    <row r="244" spans="1:10" x14ac:dyDescent="0.25">
      <c r="C244" s="10"/>
      <c r="D244" s="10"/>
    </row>
    <row r="245" spans="1:10" x14ac:dyDescent="0.25">
      <c r="A245" s="1" t="s">
        <v>183</v>
      </c>
      <c r="C245" s="10"/>
      <c r="D245" s="10"/>
      <c r="J245" t="s">
        <v>7</v>
      </c>
    </row>
    <row r="246" spans="1:10" x14ac:dyDescent="0.25">
      <c r="C246" s="10"/>
      <c r="D246" s="10"/>
    </row>
    <row r="247" spans="1:10" x14ac:dyDescent="0.25">
      <c r="A247" s="8" t="s">
        <v>184</v>
      </c>
      <c r="C247" s="10">
        <v>1000</v>
      </c>
      <c r="D247" s="10"/>
      <c r="E247" s="10">
        <v>1000</v>
      </c>
      <c r="G247" s="10">
        <v>1000</v>
      </c>
      <c r="I247" s="10">
        <v>1000</v>
      </c>
    </row>
    <row r="248" spans="1:10" x14ac:dyDescent="0.25">
      <c r="A248" s="8" t="s">
        <v>185</v>
      </c>
      <c r="C248" s="10">
        <v>4300</v>
      </c>
      <c r="D248" s="10"/>
      <c r="E248" s="10">
        <v>4300</v>
      </c>
      <c r="G248" s="10">
        <v>4556</v>
      </c>
      <c r="I248" s="10">
        <v>4600</v>
      </c>
    </row>
    <row r="249" spans="1:10" x14ac:dyDescent="0.25">
      <c r="A249" s="8" t="s">
        <v>186</v>
      </c>
      <c r="C249" s="10">
        <v>894.59</v>
      </c>
      <c r="D249" s="10"/>
      <c r="E249" s="10">
        <v>985</v>
      </c>
      <c r="G249" s="10">
        <v>931</v>
      </c>
      <c r="I249" s="10">
        <v>985</v>
      </c>
    </row>
    <row r="250" spans="1:10" x14ac:dyDescent="0.25">
      <c r="A250" s="8" t="s">
        <v>187</v>
      </c>
      <c r="C250" s="10">
        <v>1000</v>
      </c>
      <c r="D250" s="10"/>
      <c r="E250" s="10">
        <v>1000</v>
      </c>
      <c r="G250" s="10">
        <v>1000</v>
      </c>
      <c r="I250" s="10">
        <v>1000</v>
      </c>
    </row>
    <row r="251" spans="1:10" x14ac:dyDescent="0.25">
      <c r="C251" s="10"/>
      <c r="D251" s="10"/>
    </row>
    <row r="252" spans="1:10" x14ac:dyDescent="0.25">
      <c r="A252" s="8" t="s">
        <v>188</v>
      </c>
      <c r="C252" s="10">
        <f>SUM(C247:C250)</f>
        <v>7194.59</v>
      </c>
      <c r="D252" s="10"/>
      <c r="E252" s="10">
        <f>SUM(E247:E250)</f>
        <v>7285</v>
      </c>
      <c r="G252" s="10">
        <f>SUM(G247:G250)</f>
        <v>7487</v>
      </c>
      <c r="I252" s="10">
        <f>SUM(I247:I250)</f>
        <v>7585</v>
      </c>
    </row>
    <row r="253" spans="1:10" x14ac:dyDescent="0.25">
      <c r="C253" s="10"/>
      <c r="D253" s="10"/>
    </row>
    <row r="254" spans="1:10" x14ac:dyDescent="0.25">
      <c r="A254" s="1" t="s">
        <v>189</v>
      </c>
      <c r="C254" s="10"/>
      <c r="D254" s="10"/>
    </row>
    <row r="255" spans="1:10" x14ac:dyDescent="0.25">
      <c r="C255" s="10"/>
      <c r="D255" s="10"/>
    </row>
    <row r="256" spans="1:10" x14ac:dyDescent="0.25">
      <c r="A256" s="8" t="s">
        <v>190</v>
      </c>
      <c r="C256" s="10">
        <v>4000</v>
      </c>
      <c r="D256" s="10"/>
      <c r="E256" s="10">
        <v>4000</v>
      </c>
      <c r="G256" s="10">
        <v>4000</v>
      </c>
      <c r="I256" s="10">
        <v>4000</v>
      </c>
    </row>
    <row r="257" spans="1:9" x14ac:dyDescent="0.25">
      <c r="A257" s="8" t="s">
        <v>191</v>
      </c>
      <c r="C257" s="10">
        <v>1000</v>
      </c>
      <c r="D257" s="10"/>
      <c r="E257" s="10">
        <v>4600</v>
      </c>
      <c r="G257" s="10">
        <v>4000</v>
      </c>
      <c r="I257" s="10">
        <v>4000</v>
      </c>
    </row>
    <row r="258" spans="1:9" x14ac:dyDescent="0.25">
      <c r="A258" s="8" t="s">
        <v>192</v>
      </c>
      <c r="C258" s="10">
        <v>200</v>
      </c>
      <c r="D258" s="10"/>
      <c r="E258" s="10">
        <v>200</v>
      </c>
      <c r="G258" s="10">
        <v>0</v>
      </c>
      <c r="I258" s="10">
        <v>200</v>
      </c>
    </row>
    <row r="259" spans="1:9" x14ac:dyDescent="0.25">
      <c r="A259" s="8" t="s">
        <v>193</v>
      </c>
      <c r="C259" s="10">
        <v>200</v>
      </c>
      <c r="D259" s="10"/>
      <c r="E259" s="10">
        <v>200</v>
      </c>
      <c r="G259" s="10">
        <v>0</v>
      </c>
      <c r="I259" s="10">
        <v>200</v>
      </c>
    </row>
    <row r="260" spans="1:9" x14ac:dyDescent="0.25">
      <c r="A260" s="8" t="s">
        <v>194</v>
      </c>
      <c r="C260" s="10">
        <v>200</v>
      </c>
      <c r="D260" s="10"/>
      <c r="E260" s="10">
        <v>200</v>
      </c>
      <c r="G260" s="10">
        <v>0</v>
      </c>
      <c r="I260" s="10">
        <v>200</v>
      </c>
    </row>
    <row r="261" spans="1:9" x14ac:dyDescent="0.25">
      <c r="A261" s="8" t="s">
        <v>195</v>
      </c>
      <c r="C261" s="10">
        <v>100</v>
      </c>
      <c r="D261" s="10"/>
      <c r="E261" s="10">
        <v>100</v>
      </c>
      <c r="G261" s="10">
        <v>0</v>
      </c>
      <c r="I261" s="10">
        <v>100</v>
      </c>
    </row>
    <row r="262" spans="1:9" x14ac:dyDescent="0.25">
      <c r="A262" s="8" t="s">
        <v>196</v>
      </c>
      <c r="C262" s="10">
        <v>0</v>
      </c>
      <c r="D262" s="10"/>
      <c r="E262" s="10">
        <v>0</v>
      </c>
      <c r="G262" s="10">
        <v>0</v>
      </c>
      <c r="I262" s="10">
        <v>0</v>
      </c>
    </row>
    <row r="263" spans="1:9" x14ac:dyDescent="0.25">
      <c r="A263" s="8" t="s">
        <v>197</v>
      </c>
      <c r="C263" s="10">
        <v>0</v>
      </c>
      <c r="D263" s="10"/>
      <c r="E263" s="10">
        <v>0</v>
      </c>
      <c r="G263" s="10">
        <v>0</v>
      </c>
      <c r="I263" s="10">
        <v>0</v>
      </c>
    </row>
    <row r="264" spans="1:9" x14ac:dyDescent="0.25">
      <c r="A264" s="8" t="s">
        <v>198</v>
      </c>
      <c r="C264" s="10">
        <v>0</v>
      </c>
      <c r="D264" s="10"/>
      <c r="E264" s="10">
        <v>0</v>
      </c>
      <c r="G264" s="10">
        <v>0</v>
      </c>
      <c r="I264" s="10">
        <v>0</v>
      </c>
    </row>
    <row r="265" spans="1:9" x14ac:dyDescent="0.25">
      <c r="A265" s="8" t="s">
        <v>199</v>
      </c>
      <c r="C265" s="10">
        <v>0</v>
      </c>
      <c r="D265" s="10"/>
      <c r="E265" s="10">
        <v>0</v>
      </c>
      <c r="G265" s="10">
        <v>0</v>
      </c>
      <c r="I265" s="10">
        <v>0</v>
      </c>
    </row>
    <row r="266" spans="1:9" x14ac:dyDescent="0.25">
      <c r="A266" s="8" t="s">
        <v>200</v>
      </c>
      <c r="C266" s="10">
        <v>0</v>
      </c>
      <c r="D266" s="10"/>
      <c r="E266" s="10">
        <v>50</v>
      </c>
      <c r="G266" s="10">
        <v>0</v>
      </c>
      <c r="I266" s="10">
        <v>50</v>
      </c>
    </row>
    <row r="267" spans="1:9" x14ac:dyDescent="0.25">
      <c r="C267" s="10"/>
      <c r="D267" s="10"/>
    </row>
    <row r="268" spans="1:9" x14ac:dyDescent="0.25">
      <c r="A268" s="8" t="s">
        <v>201</v>
      </c>
      <c r="C268" s="10">
        <f>SUM(C256:C266)</f>
        <v>5700</v>
      </c>
      <c r="D268" s="10"/>
      <c r="E268" s="10">
        <f>SUM(E256:E266)</f>
        <v>9350</v>
      </c>
      <c r="G268" s="10">
        <f>SUM(G256:G266)</f>
        <v>8000</v>
      </c>
      <c r="I268" s="10">
        <f>SUM(I256:I266)</f>
        <v>8750</v>
      </c>
    </row>
    <row r="269" spans="1:9" x14ac:dyDescent="0.25">
      <c r="C269" s="10"/>
      <c r="D269" s="10"/>
    </row>
    <row r="270" spans="1:9" x14ac:dyDescent="0.25">
      <c r="A270" s="1" t="s">
        <v>202</v>
      </c>
      <c r="C270" s="10"/>
      <c r="D270" s="10"/>
    </row>
    <row r="271" spans="1:9" x14ac:dyDescent="0.25">
      <c r="C271" s="10"/>
      <c r="D271" s="10"/>
    </row>
    <row r="272" spans="1:9" x14ac:dyDescent="0.25">
      <c r="A272" s="8" t="s">
        <v>203</v>
      </c>
      <c r="C272" s="10">
        <v>1000</v>
      </c>
      <c r="D272" s="10"/>
      <c r="E272" s="10">
        <v>550</v>
      </c>
      <c r="G272" s="10">
        <v>700</v>
      </c>
      <c r="I272" s="10">
        <v>700</v>
      </c>
    </row>
    <row r="273" spans="1:11" x14ac:dyDescent="0.25">
      <c r="C273" s="10" t="s">
        <v>220</v>
      </c>
      <c r="D273" s="10"/>
      <c r="E273" s="10" t="s">
        <v>221</v>
      </c>
      <c r="G273" s="10" t="s">
        <v>221</v>
      </c>
      <c r="I273" s="10" t="s">
        <v>239</v>
      </c>
    </row>
    <row r="274" spans="1:11" x14ac:dyDescent="0.25">
      <c r="C274" s="10" t="s">
        <v>3</v>
      </c>
      <c r="D274" s="10"/>
      <c r="E274" s="10" t="s">
        <v>3</v>
      </c>
      <c r="G274" s="10" t="s">
        <v>222</v>
      </c>
      <c r="I274" s="10" t="s">
        <v>3</v>
      </c>
    </row>
    <row r="275" spans="1:11" x14ac:dyDescent="0.25">
      <c r="C275" s="10"/>
      <c r="D275" s="10"/>
    </row>
    <row r="276" spans="1:11" x14ac:dyDescent="0.25">
      <c r="C276" s="10"/>
      <c r="D276" s="10"/>
    </row>
    <row r="277" spans="1:11" x14ac:dyDescent="0.25">
      <c r="A277" s="8" t="s">
        <v>204</v>
      </c>
      <c r="C277" s="10">
        <v>5000</v>
      </c>
      <c r="D277" s="10"/>
      <c r="E277" s="10">
        <v>5000</v>
      </c>
      <c r="G277" s="10">
        <v>6000</v>
      </c>
      <c r="I277" s="10">
        <v>10000</v>
      </c>
    </row>
    <row r="278" spans="1:11" x14ac:dyDescent="0.25">
      <c r="A278" s="8" t="s">
        <v>205</v>
      </c>
      <c r="C278" s="10">
        <v>4800</v>
      </c>
      <c r="D278" s="10"/>
      <c r="E278" s="10">
        <v>4800</v>
      </c>
      <c r="G278" s="10">
        <v>0</v>
      </c>
      <c r="I278" s="10">
        <v>0</v>
      </c>
    </row>
    <row r="279" spans="1:11" x14ac:dyDescent="0.25">
      <c r="A279" s="8" t="s">
        <v>206</v>
      </c>
      <c r="C279" s="10">
        <v>0</v>
      </c>
      <c r="D279" s="10"/>
      <c r="E279" s="10">
        <v>0</v>
      </c>
      <c r="G279" s="10">
        <v>0</v>
      </c>
      <c r="I279" s="10">
        <v>0</v>
      </c>
    </row>
    <row r="280" spans="1:11" x14ac:dyDescent="0.25">
      <c r="A280" s="8" t="s">
        <v>207</v>
      </c>
      <c r="C280" s="10">
        <v>200</v>
      </c>
      <c r="D280" s="10"/>
      <c r="E280" s="10">
        <v>200</v>
      </c>
      <c r="G280" s="10">
        <v>100</v>
      </c>
      <c r="I280" s="10">
        <v>200</v>
      </c>
    </row>
    <row r="281" spans="1:11" x14ac:dyDescent="0.25">
      <c r="A281" s="8" t="s">
        <v>208</v>
      </c>
      <c r="C281" s="10">
        <v>0</v>
      </c>
      <c r="D281" s="10"/>
      <c r="E281" s="10">
        <v>0</v>
      </c>
      <c r="G281" s="10">
        <v>0</v>
      </c>
      <c r="I281" s="10">
        <v>0</v>
      </c>
    </row>
    <row r="282" spans="1:11" x14ac:dyDescent="0.25">
      <c r="A282" s="8" t="s">
        <v>209</v>
      </c>
      <c r="C282" s="10">
        <v>100</v>
      </c>
      <c r="D282" s="10"/>
      <c r="E282" s="10">
        <v>444</v>
      </c>
      <c r="G282" s="10">
        <v>341</v>
      </c>
      <c r="I282" s="10">
        <v>0</v>
      </c>
    </row>
    <row r="283" spans="1:11" x14ac:dyDescent="0.25">
      <c r="A283" s="8" t="s">
        <v>210</v>
      </c>
      <c r="C283" s="10">
        <v>368</v>
      </c>
      <c r="D283" s="10"/>
      <c r="E283" s="10">
        <v>368</v>
      </c>
      <c r="G283" s="10">
        <v>0</v>
      </c>
      <c r="I283" s="10">
        <v>0</v>
      </c>
    </row>
    <row r="284" spans="1:11" x14ac:dyDescent="0.25">
      <c r="C284" s="10"/>
      <c r="D284" s="10"/>
    </row>
    <row r="285" spans="1:11" x14ac:dyDescent="0.25">
      <c r="A285" s="8" t="s">
        <v>211</v>
      </c>
      <c r="C285" s="10">
        <f>SUM(C272:C283)</f>
        <v>11468</v>
      </c>
      <c r="D285" s="10"/>
      <c r="E285" s="10">
        <f>SUM(E272:E283)</f>
        <v>11362</v>
      </c>
      <c r="G285" s="10">
        <f>SUM(G277:G283)</f>
        <v>6441</v>
      </c>
      <c r="I285" s="10">
        <f>SUM(I272:I283)</f>
        <v>10900</v>
      </c>
    </row>
    <row r="286" spans="1:11" x14ac:dyDescent="0.25">
      <c r="C286" s="10"/>
      <c r="D286" s="10"/>
      <c r="K286" t="s">
        <v>47</v>
      </c>
    </row>
    <row r="287" spans="1:11" x14ac:dyDescent="0.25">
      <c r="A287" s="8" t="s">
        <v>212</v>
      </c>
      <c r="C287" s="10">
        <v>7331.92</v>
      </c>
      <c r="D287" s="10"/>
      <c r="E287" s="10">
        <v>6107.05</v>
      </c>
      <c r="G287" s="10">
        <v>12300</v>
      </c>
      <c r="I287" s="10">
        <v>1569.23</v>
      </c>
      <c r="K287" s="8" t="s">
        <v>7</v>
      </c>
    </row>
    <row r="288" spans="1:11" x14ac:dyDescent="0.25">
      <c r="A288" s="8" t="s">
        <v>213</v>
      </c>
      <c r="C288" s="10">
        <v>11817</v>
      </c>
      <c r="D288" s="10"/>
      <c r="E288" s="10">
        <v>11817</v>
      </c>
      <c r="G288" s="10">
        <v>11817</v>
      </c>
      <c r="I288" s="10">
        <v>11817</v>
      </c>
      <c r="J288" s="12"/>
      <c r="K288" s="12"/>
    </row>
    <row r="289" spans="1:10" x14ac:dyDescent="0.25">
      <c r="A289" t="s">
        <v>214</v>
      </c>
      <c r="C289" s="10">
        <v>0</v>
      </c>
      <c r="D289" s="10"/>
      <c r="E289" s="10">
        <v>10591.45</v>
      </c>
      <c r="G289" s="10">
        <v>1000</v>
      </c>
      <c r="I289" s="10">
        <v>0</v>
      </c>
    </row>
    <row r="290" spans="1:10" x14ac:dyDescent="0.25">
      <c r="A290" t="s">
        <v>215</v>
      </c>
      <c r="C290" s="10">
        <v>0</v>
      </c>
      <c r="D290" s="10"/>
      <c r="E290" s="10">
        <v>0</v>
      </c>
      <c r="G290" s="10">
        <v>0</v>
      </c>
      <c r="I290" s="10">
        <v>23020</v>
      </c>
    </row>
    <row r="291" spans="1:10" x14ac:dyDescent="0.25">
      <c r="C291" s="10"/>
      <c r="D291" s="10"/>
    </row>
    <row r="292" spans="1:10" x14ac:dyDescent="0.25">
      <c r="A292" s="8" t="s">
        <v>216</v>
      </c>
      <c r="C292" s="10">
        <v>918785</v>
      </c>
      <c r="D292" s="10"/>
      <c r="E292" s="10">
        <f>SUM(E91,E134,E164,E182,E212,E243,E252,E268,E285,E287,E288,E289)</f>
        <v>905581</v>
      </c>
      <c r="G292" s="10">
        <f>SUM(G91,G134,G164,G182,G212,G243,G252,G268,G285,G287,G288)</f>
        <v>867800.67999999993</v>
      </c>
      <c r="I292" s="10">
        <f>SUM(I91,I134,I164,I182,I212,I243,I252,I268,I285,I287,I288,I289,I290)</f>
        <v>945275</v>
      </c>
      <c r="J292" s="8" t="s">
        <v>7</v>
      </c>
    </row>
    <row r="293" spans="1:10" x14ac:dyDescent="0.25">
      <c r="C293" s="10"/>
      <c r="D293" s="10"/>
      <c r="G293" s="10" t="s">
        <v>7</v>
      </c>
    </row>
    <row r="294" spans="1:10" x14ac:dyDescent="0.25">
      <c r="A294" s="8" t="s">
        <v>217</v>
      </c>
      <c r="C294" s="10">
        <v>0</v>
      </c>
      <c r="D294" s="10"/>
      <c r="E294" s="10">
        <f>SUM(E62,-E292)</f>
        <v>0</v>
      </c>
      <c r="G294" s="10">
        <f>SUM(G62,-G292)</f>
        <v>180.32000000006519</v>
      </c>
      <c r="I294" s="10">
        <f>SUM(I62,-I292)</f>
        <v>0</v>
      </c>
      <c r="J294" s="7"/>
    </row>
    <row r="295" spans="1:10" x14ac:dyDescent="0.25">
      <c r="C295" s="10"/>
      <c r="D295" s="10"/>
    </row>
    <row r="296" spans="1:10" x14ac:dyDescent="0.25">
      <c r="A296" s="8" t="s">
        <v>218</v>
      </c>
      <c r="C296" s="10"/>
      <c r="D296" s="10"/>
    </row>
    <row r="297" spans="1:10" x14ac:dyDescent="0.25">
      <c r="C297" s="10"/>
      <c r="D297" s="10"/>
      <c r="J297" t="s">
        <v>7</v>
      </c>
    </row>
    <row r="298" spans="1:10" x14ac:dyDescent="0.25">
      <c r="A298" s="8" t="s">
        <v>217</v>
      </c>
      <c r="C298" s="10"/>
      <c r="D298" s="10"/>
    </row>
    <row r="299" spans="1:10" x14ac:dyDescent="0.25">
      <c r="C299" s="10"/>
      <c r="D299" s="10"/>
    </row>
    <row r="300" spans="1:10" x14ac:dyDescent="0.25">
      <c r="C300" s="10"/>
      <c r="D300" s="10"/>
    </row>
  </sheetData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E6DCC-76F1-415D-9846-62274CF0BD4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Sheet2 (2)</vt:lpstr>
      <vt:lpstr>2015-2016</vt:lpstr>
      <vt:lpstr>2014-2015</vt:lpstr>
      <vt:lpstr>Sheet2</vt:lpstr>
      <vt:lpstr>Sheet3</vt:lpstr>
      <vt:lpstr>Sheet3 (2)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City Manager</dc:creator>
  <cp:keywords/>
  <dc:description/>
  <cp:lastModifiedBy>Veronica Griego</cp:lastModifiedBy>
  <cp:revision/>
  <cp:lastPrinted>2021-07-08T18:50:47Z</cp:lastPrinted>
  <dcterms:created xsi:type="dcterms:W3CDTF">2014-04-21T19:50:11Z</dcterms:created>
  <dcterms:modified xsi:type="dcterms:W3CDTF">2021-07-08T18:52:25Z</dcterms:modified>
  <cp:category/>
  <cp:contentStatus/>
</cp:coreProperties>
</file>